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+xml"/>
  <Override PartName="/xl/charts/chart5.xml" ContentType="application/vnd.openxmlformats-officedocument.drawingml.char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ml.chartshape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  <Default Extension="bin" ContentType="application/vnd.openxmlformats-officedocument.spreadsheetml.printerSettings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charts/chart10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5135" windowHeight="8130" firstSheet="10" activeTab="12"/>
  </bookViews>
  <sheets>
    <sheet name="SBUX FA Mergent's" sheetId="1" r:id="rId1"/>
    <sheet name="Cash Flow Ratios" sheetId="12" r:id="rId2"/>
    <sheet name="Trend Analysis Inc. Stmt." sheetId="2" r:id="rId3"/>
    <sheet name="Trend Analysis Bal. Sheet" sheetId="10" r:id="rId4"/>
    <sheet name="Trend Analysis Cash Flows" sheetId="11" r:id="rId5"/>
    <sheet name="Inc. Stmt. Graph 2008" sheetId="3" r:id="rId6"/>
    <sheet name="Inc. Stmt. Graph 2007" sheetId="4" r:id="rId7"/>
    <sheet name="Inc. Stmt. Graph 2006" sheetId="5" r:id="rId8"/>
    <sheet name="2008 Bal Sheet Graph" sheetId="7" r:id="rId9"/>
    <sheet name="2007 Bal Sheet Graph" sheetId="8" r:id="rId10"/>
    <sheet name="2006 Bal Sheet Graph" sheetId="9" r:id="rId11"/>
    <sheet name="Horizontal Analysis" sheetId="13" r:id="rId12"/>
    <sheet name="Horizontal Analysis 2" sheetId="14" r:id="rId13"/>
  </sheets>
  <definedNames>
    <definedName name="_xlnm.Print_Area" localSheetId="9">'2007 Bal Sheet Graph'!$1:$66</definedName>
    <definedName name="_xlnm.Print_Area" localSheetId="8">'2008 Bal Sheet Graph'!$1:$63</definedName>
    <definedName name="_xlnm.Print_Area" localSheetId="11">'Horizontal Analysis'!$A$1:$I$172</definedName>
  </definedNames>
  <calcPr calcId="125725"/>
</workbook>
</file>

<file path=xl/calcChain.xml><?xml version="1.0" encoding="utf-8"?>
<calcChain xmlns="http://schemas.openxmlformats.org/spreadsheetml/2006/main">
  <c r="G118" i="13"/>
  <c r="H118" s="1"/>
  <c r="G121"/>
  <c r="H121" s="1"/>
  <c r="G123"/>
  <c r="H123" s="1"/>
  <c r="G124"/>
  <c r="H124" s="1"/>
  <c r="G125"/>
  <c r="H125" s="1"/>
  <c r="G126"/>
  <c r="H126" s="1"/>
  <c r="G127"/>
  <c r="H127" s="1"/>
  <c r="G128"/>
  <c r="H128" s="1"/>
  <c r="G130"/>
  <c r="H130" s="1"/>
  <c r="G131"/>
  <c r="H131" s="1"/>
  <c r="G136"/>
  <c r="H136" s="1"/>
  <c r="G138"/>
  <c r="H138" s="1"/>
  <c r="G141"/>
  <c r="H141" s="1"/>
  <c r="G142"/>
  <c r="H142" s="1"/>
  <c r="G144"/>
  <c r="H144" s="1"/>
  <c r="G145"/>
  <c r="H145" s="1"/>
  <c r="G146"/>
  <c r="H146" s="1"/>
  <c r="G147"/>
  <c r="H147" s="1"/>
  <c r="G148"/>
  <c r="H148" s="1"/>
  <c r="G149"/>
  <c r="H149" s="1"/>
  <c r="G150"/>
  <c r="H150" s="1"/>
  <c r="G151"/>
  <c r="H151" s="1"/>
  <c r="G154"/>
  <c r="H154" s="1"/>
  <c r="G155"/>
  <c r="H155" s="1"/>
  <c r="G156"/>
  <c r="H156" s="1"/>
  <c r="G157"/>
  <c r="H157" s="1"/>
  <c r="G158"/>
  <c r="H158" s="1"/>
  <c r="G159"/>
  <c r="H159" s="1"/>
  <c r="G160"/>
  <c r="H160" s="1"/>
  <c r="G161"/>
  <c r="H161" s="1"/>
  <c r="G163"/>
  <c r="H163" s="1"/>
  <c r="G165"/>
  <c r="H165" s="1"/>
  <c r="G166"/>
  <c r="H166" s="1"/>
  <c r="G167"/>
  <c r="H167" s="1"/>
  <c r="G168"/>
  <c r="H168" s="1"/>
  <c r="G169"/>
  <c r="H169" s="1"/>
  <c r="G170"/>
  <c r="H170" s="1"/>
  <c r="G171"/>
  <c r="H171" s="1"/>
  <c r="G172"/>
  <c r="H172" s="1"/>
  <c r="G45"/>
  <c r="H45" s="1"/>
  <c r="G46"/>
  <c r="H46" s="1"/>
  <c r="G47"/>
  <c r="H47" s="1"/>
  <c r="G48"/>
  <c r="H48" s="1"/>
  <c r="G49"/>
  <c r="H49" s="1"/>
  <c r="G50"/>
  <c r="H50" s="1"/>
  <c r="G51"/>
  <c r="H51" s="1"/>
  <c r="G52"/>
  <c r="H52" s="1"/>
  <c r="G53"/>
  <c r="H53" s="1"/>
  <c r="G54"/>
  <c r="H54" s="1"/>
  <c r="G55"/>
  <c r="H55" s="1"/>
  <c r="G56"/>
  <c r="H56" s="1"/>
  <c r="G57"/>
  <c r="H57" s="1"/>
  <c r="G58"/>
  <c r="H58" s="1"/>
  <c r="G59"/>
  <c r="H59" s="1"/>
  <c r="G60"/>
  <c r="H60" s="1"/>
  <c r="G61"/>
  <c r="H61" s="1"/>
  <c r="G65"/>
  <c r="H65" s="1"/>
  <c r="G66"/>
  <c r="H66" s="1"/>
  <c r="G67"/>
  <c r="H67" s="1"/>
  <c r="G68"/>
  <c r="H68" s="1"/>
  <c r="G69"/>
  <c r="H69" s="1"/>
  <c r="G71"/>
  <c r="H71" s="1"/>
  <c r="G73"/>
  <c r="H73" s="1"/>
  <c r="G74"/>
  <c r="H74" s="1"/>
  <c r="H75"/>
  <c r="H76"/>
  <c r="G77"/>
  <c r="H77" s="1"/>
  <c r="G78"/>
  <c r="H78" s="1"/>
  <c r="G79"/>
  <c r="H79" s="1"/>
  <c r="G80"/>
  <c r="H80" s="1"/>
  <c r="G81"/>
  <c r="H81" s="1"/>
  <c r="G82"/>
  <c r="H82" s="1"/>
  <c r="G83"/>
  <c r="H83" s="1"/>
  <c r="G84"/>
  <c r="H84" s="1"/>
  <c r="G85"/>
  <c r="H85" s="1"/>
  <c r="G86"/>
  <c r="H86" s="1"/>
  <c r="G88"/>
  <c r="H88" s="1"/>
  <c r="G89"/>
  <c r="H89" s="1"/>
  <c r="G90"/>
  <c r="H90" s="1"/>
  <c r="G92"/>
  <c r="H92" s="1"/>
  <c r="H97"/>
  <c r="G98"/>
  <c r="H98" s="1"/>
  <c r="G100"/>
  <c r="H100" s="1"/>
  <c r="G101"/>
  <c r="H101" s="1"/>
  <c r="G102"/>
  <c r="H102" s="1"/>
  <c r="G103"/>
  <c r="H103" s="1"/>
  <c r="G105"/>
  <c r="H105" s="1"/>
  <c r="G106"/>
  <c r="H106" s="1"/>
  <c r="G107"/>
  <c r="H107" s="1"/>
  <c r="G108"/>
  <c r="H108" s="1"/>
  <c r="G109"/>
  <c r="H109" s="1"/>
  <c r="G110"/>
  <c r="H110" s="1"/>
  <c r="G111"/>
  <c r="H111" s="1"/>
  <c r="G112"/>
  <c r="H112" s="1"/>
  <c r="G113"/>
  <c r="H113" s="1"/>
  <c r="G3"/>
  <c r="H3" s="1"/>
  <c r="G4"/>
  <c r="H4" s="1"/>
  <c r="G5"/>
  <c r="H5" s="1"/>
  <c r="G6"/>
  <c r="H6" s="1"/>
  <c r="G7"/>
  <c r="H7" s="1"/>
  <c r="G8"/>
  <c r="H8" s="1"/>
  <c r="G9"/>
  <c r="H9" s="1"/>
  <c r="G10"/>
  <c r="H10" s="1"/>
  <c r="G11"/>
  <c r="H11" s="1"/>
  <c r="G12"/>
  <c r="H12" s="1"/>
  <c r="G14"/>
  <c r="H14" s="1"/>
  <c r="G15"/>
  <c r="H15" s="1"/>
  <c r="G16"/>
  <c r="H16" s="1"/>
  <c r="G17"/>
  <c r="H17" s="1"/>
  <c r="G19"/>
  <c r="H19" s="1"/>
  <c r="G20"/>
  <c r="H20" s="1"/>
  <c r="G21"/>
  <c r="H21" s="1"/>
  <c r="G22"/>
  <c r="H22" s="1"/>
  <c r="G23"/>
  <c r="H23" s="1"/>
  <c r="G24"/>
  <c r="H24" s="1"/>
  <c r="G25"/>
  <c r="H25" s="1"/>
  <c r="G27"/>
  <c r="H27" s="1"/>
  <c r="G28"/>
  <c r="H28" s="1"/>
  <c r="G29"/>
  <c r="H29" s="1"/>
  <c r="G30"/>
  <c r="H30" s="1"/>
  <c r="G31"/>
  <c r="H31" s="1"/>
  <c r="G33"/>
  <c r="H33" s="1"/>
  <c r="G34"/>
  <c r="H34" s="1"/>
  <c r="G36"/>
  <c r="H36" s="1"/>
  <c r="G37"/>
  <c r="H37" s="1"/>
  <c r="G38"/>
  <c r="H38" s="1"/>
  <c r="E39" i="12"/>
  <c r="B39"/>
  <c r="E34"/>
  <c r="B34"/>
  <c r="E33"/>
  <c r="B33"/>
  <c r="E30"/>
  <c r="B30"/>
  <c r="E26"/>
  <c r="B26"/>
  <c r="E19"/>
  <c r="H19"/>
  <c r="B19"/>
  <c r="H13"/>
  <c r="H14" s="1"/>
  <c r="E13"/>
  <c r="E14" s="1"/>
  <c r="B13"/>
  <c r="B14" s="1"/>
  <c r="H10"/>
  <c r="E10"/>
  <c r="B10"/>
  <c r="H6"/>
  <c r="E6"/>
  <c r="B6"/>
  <c r="E202" i="1"/>
  <c r="G202"/>
  <c r="I202"/>
  <c r="K202"/>
  <c r="C202"/>
  <c r="E197"/>
  <c r="G197"/>
  <c r="I197"/>
  <c r="K197"/>
  <c r="C197"/>
  <c r="C184"/>
  <c r="E184"/>
  <c r="G184"/>
  <c r="I184"/>
  <c r="K184"/>
  <c r="E174"/>
  <c r="G174"/>
  <c r="I174"/>
  <c r="K174"/>
  <c r="C174"/>
  <c r="E137"/>
  <c r="G137"/>
  <c r="I137"/>
  <c r="K137"/>
  <c r="C137"/>
  <c r="E128"/>
  <c r="G128"/>
  <c r="C128"/>
  <c r="E103"/>
  <c r="G103"/>
  <c r="I103"/>
  <c r="K103"/>
  <c r="C103"/>
  <c r="E34"/>
  <c r="G34"/>
  <c r="I34"/>
  <c r="K34"/>
  <c r="C34"/>
  <c r="G22"/>
  <c r="E22"/>
  <c r="I22"/>
  <c r="K22"/>
  <c r="C22"/>
  <c r="E12"/>
  <c r="G12"/>
  <c r="I12"/>
  <c r="K12"/>
  <c r="C12"/>
</calcChain>
</file>

<file path=xl/sharedStrings.xml><?xml version="1.0" encoding="utf-8"?>
<sst xmlns="http://schemas.openxmlformats.org/spreadsheetml/2006/main" count="1048" uniqueCount="245">
  <si>
    <t>As Reported Annual Income Statement</t>
  </si>
  <si>
    <t>Currency</t>
  </si>
  <si>
    <t>USD</t>
  </si>
  <si>
    <t>Auditor Status</t>
  </si>
  <si>
    <t>Not Qualified</t>
  </si>
  <si>
    <t>Consolidated</t>
  </si>
  <si>
    <t>Yes</t>
  </si>
  <si>
    <t>Scale</t>
  </si>
  <si>
    <t>Thousands</t>
  </si>
  <si>
    <t>Company-operated retail revenue</t>
  </si>
  <si>
    <t>Specialty licensing revenue</t>
  </si>
  <si>
    <t>Specialty foodservice &amp; other revenue</t>
  </si>
  <si>
    <t>Total specialty revenue</t>
  </si>
  <si>
    <t>Total net revenues</t>
  </si>
  <si>
    <t>Cost of sales including occupancy costs</t>
  </si>
  <si>
    <t>Store operating expenses</t>
  </si>
  <si>
    <t>Other operating expenses</t>
  </si>
  <si>
    <t>Depreciation &amp; amortization expenses</t>
  </si>
  <si>
    <t>General &amp; administrative expenses</t>
  </si>
  <si>
    <t>Restructuring charges</t>
  </si>
  <si>
    <t>-</t>
  </si>
  <si>
    <t>Total operating expenses</t>
  </si>
  <si>
    <t>Income from equity investees</t>
  </si>
  <si>
    <t>Operating income (loss)</t>
  </si>
  <si>
    <t>Interest &amp; other income, net</t>
  </si>
  <si>
    <t>Interest expense</t>
  </si>
  <si>
    <t>Earnings (loss) before income taxes</t>
  </si>
  <si>
    <t>Current federal income taxes provision (benefit)</t>
  </si>
  <si>
    <t>Current state income taxes provision (benefit)</t>
  </si>
  <si>
    <t>Current foreign income taxes provision (benefit)</t>
  </si>
  <si>
    <t>Deferred income taxes provision (benefit), net</t>
  </si>
  <si>
    <t>Income taxes</t>
  </si>
  <si>
    <t>Earnings before cumulative effect of change in accounting principle</t>
  </si>
  <si>
    <t>Cumulative effect of accounting change for FIN 47, net of taxes</t>
  </si>
  <si>
    <t>Net earnings (loss)</t>
  </si>
  <si>
    <t>Weighted average shares outstanding - basic</t>
  </si>
  <si>
    <t>Weighted average shares outstanding - diluted</t>
  </si>
  <si>
    <t>Year end shares outstanding</t>
  </si>
  <si>
    <t>Earnings (loss) per share from continuing operations - basic</t>
  </si>
  <si>
    <t>Earnings (loss) per share - effect of accounting change - basic</t>
  </si>
  <si>
    <t>Net earnings (loss) per share - basic</t>
  </si>
  <si>
    <t>Earnings (loss) per share from continuing operations - diluted</t>
  </si>
  <si>
    <t>Earnings (loss) per share - effect of accounting change - diluted</t>
  </si>
  <si>
    <t>Net earnings (loss) per share - diluted</t>
  </si>
  <si>
    <t>Total number of employees</t>
  </si>
  <si>
    <t>Number of common stockholders</t>
  </si>
  <si>
    <r>
      <t>1</t>
    </r>
    <r>
      <rPr>
        <sz val="11"/>
        <color theme="1"/>
        <rFont val="Calibri"/>
        <family val="2"/>
        <scheme val="minor"/>
      </rPr>
      <t xml:space="preserve"> 53 weeks</t>
    </r>
  </si>
  <si>
    <r>
      <t>2</t>
    </r>
    <r>
      <rPr>
        <sz val="11"/>
        <color theme="1"/>
        <rFont val="Calibri"/>
        <family val="2"/>
        <scheme val="minor"/>
      </rPr>
      <t xml:space="preserve"> Approximately</t>
    </r>
  </si>
  <si>
    <r>
      <t>3</t>
    </r>
    <r>
      <rPr>
        <sz val="11"/>
        <color theme="1"/>
        <rFont val="Calibri"/>
        <family val="2"/>
        <scheme val="minor"/>
      </rPr>
      <t xml:space="preserve"> As of November 13, 2008</t>
    </r>
  </si>
  <si>
    <r>
      <t>4</t>
    </r>
    <r>
      <rPr>
        <sz val="11"/>
        <color theme="1"/>
        <rFont val="Calibri"/>
        <family val="2"/>
        <scheme val="minor"/>
      </rPr>
      <t xml:space="preserve"> As of November 16, 2007</t>
    </r>
  </si>
  <si>
    <r>
      <t>5</t>
    </r>
    <r>
      <rPr>
        <sz val="11"/>
        <color theme="1"/>
        <rFont val="Calibri"/>
        <family val="2"/>
        <scheme val="minor"/>
      </rPr>
      <t xml:space="preserve"> As of December 8, 2006</t>
    </r>
  </si>
  <si>
    <r>
      <t>6</t>
    </r>
    <r>
      <rPr>
        <sz val="11"/>
        <color theme="1"/>
        <rFont val="Calibri"/>
        <family val="2"/>
        <scheme val="minor"/>
      </rPr>
      <t xml:space="preserve"> As of December 1, 2005</t>
    </r>
  </si>
  <si>
    <r>
      <t>7</t>
    </r>
    <r>
      <rPr>
        <sz val="11"/>
        <color theme="1"/>
        <rFont val="Calibri"/>
        <family val="2"/>
        <scheme val="minor"/>
      </rPr>
      <t xml:space="preserve"> As of December 2, 2004</t>
    </r>
  </si>
  <si>
    <t>As Reported Annual Balance Sheet</t>
  </si>
  <si>
    <t>Operating funds &amp; interest bearing deposits</t>
  </si>
  <si>
    <t>Money market funds</t>
  </si>
  <si>
    <t>Cash &amp; cash equivalents</t>
  </si>
  <si>
    <t>Short-term investments - available-for-sale securities</t>
  </si>
  <si>
    <t>Short-term investments - trading securities</t>
  </si>
  <si>
    <t>Accounts receivable, gross</t>
  </si>
  <si>
    <t>Less: allowance for doubtful accounts</t>
  </si>
  <si>
    <t>Accounts receivable, net</t>
  </si>
  <si>
    <t>Unroasted coffee</t>
  </si>
  <si>
    <t>Roasted coffee</t>
  </si>
  <si>
    <t>Other merchandise held for sale</t>
  </si>
  <si>
    <t>Packaging &amp; other supplies</t>
  </si>
  <si>
    <t>Inventories</t>
  </si>
  <si>
    <t>Prepaid expenses &amp; other current assets</t>
  </si>
  <si>
    <t>Deferred income taxes, net</t>
  </si>
  <si>
    <t>Total current assets</t>
  </si>
  <si>
    <t>Long-term investments - available-for-sale securities</t>
  </si>
  <si>
    <t>Equity method investments</t>
  </si>
  <si>
    <t>Cost method investments</t>
  </si>
  <si>
    <t>Other investments</t>
  </si>
  <si>
    <t>Equity &amp; other investments</t>
  </si>
  <si>
    <t>Equity &amp; cost investments</t>
  </si>
  <si>
    <t>Land</t>
  </si>
  <si>
    <t>Buildings</t>
  </si>
  <si>
    <t>Leasehold improvements</t>
  </si>
  <si>
    <t>Store equipment</t>
  </si>
  <si>
    <t>Roasting equipment</t>
  </si>
  <si>
    <t>Roasting &amp; store equipment</t>
  </si>
  <si>
    <t>Furniture, fixtures &amp; other property, plant &amp; equipment</t>
  </si>
  <si>
    <t>Work in progress</t>
  </si>
  <si>
    <t>Property, plant &amp; equipment, at cost</t>
  </si>
  <si>
    <t>Less: accumulated depreciation &amp; amortization</t>
  </si>
  <si>
    <t>Property, plant &amp; equipment before work-in-progress</t>
  </si>
  <si>
    <t>Property, plant &amp; equipment, net</t>
  </si>
  <si>
    <t>Other assets</t>
  </si>
  <si>
    <t>Other intangible assets</t>
  </si>
  <si>
    <t>Goodwill</t>
  </si>
  <si>
    <t>Total assets</t>
  </si>
  <si>
    <t>Commercial paper &amp; short-term borrowings</t>
  </si>
  <si>
    <t>Accounts payable</t>
  </si>
  <si>
    <t>Accrued compensation &amp; related costs</t>
  </si>
  <si>
    <t>Accrued occupancy costs</t>
  </si>
  <si>
    <t>Accrued taxes</t>
  </si>
  <si>
    <t>Insurance reserves</t>
  </si>
  <si>
    <t>Other accrued expenses</t>
  </si>
  <si>
    <t>Deferred revenue</t>
  </si>
  <si>
    <t>Current portion of long-term debt</t>
  </si>
  <si>
    <t>Short-term borrowings</t>
  </si>
  <si>
    <t>Total current liabilities</t>
  </si>
  <si>
    <t>Senior notes</t>
  </si>
  <si>
    <t>Other long-term debt</t>
  </si>
  <si>
    <t>Long-term debt</t>
  </si>
  <si>
    <t>Deferred rent</t>
  </si>
  <si>
    <t>Unrecognized tax benefits</t>
  </si>
  <si>
    <t>Asset retirement obligations</t>
  </si>
  <si>
    <t>Minority interest</t>
  </si>
  <si>
    <t>Other long-term liabilities</t>
  </si>
  <si>
    <t>Total liabilities</t>
  </si>
  <si>
    <t>Common stock</t>
  </si>
  <si>
    <t>Other additional paid-in capital</t>
  </si>
  <si>
    <t>Retained earnings (accumulated deficit)</t>
  </si>
  <si>
    <t>Net unrealized holding gains (losses) on available-for-sale securities</t>
  </si>
  <si>
    <t>Net unrealized holding gains (losses) on hedging instruments</t>
  </si>
  <si>
    <t>Translation adjustment</t>
  </si>
  <si>
    <t>Accumulated other comprehensive income (loss)</t>
  </si>
  <si>
    <t>Total shareholders' equity</t>
  </si>
  <si>
    <t>As Reported Annual Cash Flow</t>
  </si>
  <si>
    <t>Cumulative effect of accounting change for FIN 47, net of income taxes</t>
  </si>
  <si>
    <t>Depreciation &amp; amortization</t>
  </si>
  <si>
    <t>Provision for impairments &amp; asset disposals</t>
  </si>
  <si>
    <t>Equity in loss (income) of investees</t>
  </si>
  <si>
    <t>Distributions of income from equity investees</t>
  </si>
  <si>
    <t>Stock-based compensation</t>
  </si>
  <si>
    <t>Tax benefit from exercise of nonqualified stock options</t>
  </si>
  <si>
    <t>Tax benefit from exercise of stock options</t>
  </si>
  <si>
    <t>Excess tax benefit from exercise of stock options</t>
  </si>
  <si>
    <t>Net accretion of discount &amp; amortization of premium on marketable securities</t>
  </si>
  <si>
    <t>Net amortization of premium on securities</t>
  </si>
  <si>
    <t>Other adjustments</t>
  </si>
  <si>
    <t>Accounts receivable</t>
  </si>
  <si>
    <t>Other operating assets &amp; liabilities</t>
  </si>
  <si>
    <t>Net cash flows from operating activities</t>
  </si>
  <si>
    <t>Purchase of available-for-sale securities</t>
  </si>
  <si>
    <t>Maturity of available-for-sale securities</t>
  </si>
  <si>
    <t>Sale of available-for-sale securities</t>
  </si>
  <si>
    <t>Acquisitions, net of cash acquired</t>
  </si>
  <si>
    <t>Net purchases of equity, other investments &amp; other assets</t>
  </si>
  <si>
    <t>Net additions to property, plant &amp; equipment</t>
  </si>
  <si>
    <t>Purchase of Seattle Coffee Company, net</t>
  </si>
  <si>
    <t>Distributions from equity investees</t>
  </si>
  <si>
    <t>Net cash flows from investing activities</t>
  </si>
  <si>
    <t>Repayments of commercial paper</t>
  </si>
  <si>
    <t>Proceeds from issuance of commercial paper</t>
  </si>
  <si>
    <t>Repayments of short-term borrowings</t>
  </si>
  <si>
    <t>Proceeds from short-term borrowings</t>
  </si>
  <si>
    <t>Proceeds from issuance of common stock</t>
  </si>
  <si>
    <t>Principal payments on long-term debt</t>
  </si>
  <si>
    <t>Proceeds from issuance of long-term debt</t>
  </si>
  <si>
    <t>Repurchase of common stock</t>
  </si>
  <si>
    <t>Borrowings under revolving credit facility</t>
  </si>
  <si>
    <t>Other financing activities</t>
  </si>
  <si>
    <t>Net cash flows from financing activities</t>
  </si>
  <si>
    <t>Effect of exchange rate changes on cash &amp; cash equivalents</t>
  </si>
  <si>
    <t>Net increase (decrease) in cash &amp; cash equivalents</t>
  </si>
  <si>
    <t>Cash &amp; cash equivalents, beginning of period</t>
  </si>
  <si>
    <t>Cash &amp; cash equivalents, end of period</t>
  </si>
  <si>
    <t>Cash paid during the period for interest, net of capitalized interest</t>
  </si>
  <si>
    <t>Cash paid during the period for income taxes</t>
  </si>
  <si>
    <t>Profitability Ratios</t>
  </si>
  <si>
    <t>ROA % (Net)</t>
  </si>
  <si>
    <t>ROE % (Net)</t>
  </si>
  <si>
    <t>ROI % (Operating)</t>
  </si>
  <si>
    <t>EBITDA Margin %</t>
  </si>
  <si>
    <t>Calculated Tax Rate %</t>
  </si>
  <si>
    <t>Revenue per Employee</t>
  </si>
  <si>
    <t>Liquidity Indicators</t>
  </si>
  <si>
    <t>Quick Ratio</t>
  </si>
  <si>
    <t>Current Ratio</t>
  </si>
  <si>
    <t>Net Current Assets % TA</t>
  </si>
  <si>
    <t>Debt Management</t>
  </si>
  <si>
    <t>LT Debt to Equity</t>
  </si>
  <si>
    <t>Total Debt to Equity</t>
  </si>
  <si>
    <t>Interest Coverage</t>
  </si>
  <si>
    <t>Asset Management</t>
  </si>
  <si>
    <t>Total Asset Turnover</t>
  </si>
  <si>
    <t>Receivables Turnover</t>
  </si>
  <si>
    <t>Inventory Turnover</t>
  </si>
  <si>
    <t>Accounts Payable Turnover</t>
  </si>
  <si>
    <t>Accrued Expenses Turnover</t>
  </si>
  <si>
    <t>Property Plant &amp; Equip Turnover</t>
  </si>
  <si>
    <t>Cash &amp; Equivalents Turnover</t>
  </si>
  <si>
    <t>Per Share</t>
  </si>
  <si>
    <t>Cash Flow per Share</t>
  </si>
  <si>
    <t>Book Value per Share</t>
  </si>
  <si>
    <t>Revenue Trend Analysis</t>
  </si>
  <si>
    <t>Operating income (loss)Trend Analysis</t>
  </si>
  <si>
    <t>Net earnings (loss) Trend Analysis</t>
  </si>
  <si>
    <t>Total assets Trend Analysis</t>
  </si>
  <si>
    <t>Total liabilities Trend Analysis</t>
  </si>
  <si>
    <t>Total Shareholders'equity Trend Analysis</t>
  </si>
  <si>
    <t>Trend Analysis - Net cash flows from Operating</t>
  </si>
  <si>
    <t>Trend Analysis - Net cash flows from Investing</t>
  </si>
  <si>
    <t>Trend Analysis - Net cash flows from financing</t>
  </si>
  <si>
    <t>Trend Analysis - End of Period Cash</t>
  </si>
  <si>
    <t>2008</t>
  </si>
  <si>
    <t>2007</t>
  </si>
  <si>
    <t>2006</t>
  </si>
  <si>
    <t>2005</t>
  </si>
  <si>
    <t>2004</t>
  </si>
  <si>
    <t>Operating expenses</t>
  </si>
  <si>
    <t xml:space="preserve">Cost of sales </t>
  </si>
  <si>
    <t>Current Assets</t>
  </si>
  <si>
    <t>PP&amp;E</t>
  </si>
  <si>
    <t>Long-term investments</t>
  </si>
  <si>
    <t>Other Intangible Assets</t>
  </si>
  <si>
    <t>Other Assets</t>
  </si>
  <si>
    <t>Total Assets</t>
  </si>
  <si>
    <t>Long-term debt and other long-term liabilities</t>
  </si>
  <si>
    <t>Shareholder's equity</t>
  </si>
  <si>
    <t>Current liabilities</t>
  </si>
  <si>
    <t>Total Liabilities and Shareholder's Equity</t>
  </si>
  <si>
    <t>Asset Trend Analysis</t>
  </si>
  <si>
    <t>Total Liabilities</t>
  </si>
  <si>
    <t>Total Liabilities Trend Analysis</t>
  </si>
  <si>
    <t>Total Shareholder's Equity</t>
  </si>
  <si>
    <t>Total Shareholder's Equity Trend Analysis</t>
  </si>
  <si>
    <t>Cash Flows Operating</t>
  </si>
  <si>
    <t>Cash Flows Investing</t>
  </si>
  <si>
    <t>Cash Flows Financing</t>
  </si>
  <si>
    <t>Operating Trend Analysis</t>
  </si>
  <si>
    <t>Investing Trend Analysis</t>
  </si>
  <si>
    <t>Financing Trend Analysis</t>
  </si>
  <si>
    <t>In Thousands</t>
  </si>
  <si>
    <t>Cash Flow Yield</t>
  </si>
  <si>
    <t>Net Income</t>
  </si>
  <si>
    <t>times</t>
  </si>
  <si>
    <t>Net Cash Flows from Operating</t>
  </si>
  <si>
    <t>Net Sales</t>
  </si>
  <si>
    <t>Dividends</t>
  </si>
  <si>
    <t>Net Capital Expenditures</t>
  </si>
  <si>
    <t>Cash Flows to Sales</t>
  </si>
  <si>
    <t>Average Total Assets</t>
  </si>
  <si>
    <t>Cash Flows to Assets</t>
  </si>
  <si>
    <t>Free Cash Flow</t>
  </si>
  <si>
    <t>STARBUCKS CASH FLOW ADEQUACY RATIOS 2006-2008</t>
  </si>
  <si>
    <t>YTD ANALYSIS - CASH FLOW ADEQUACY RATIOS</t>
  </si>
  <si>
    <t>Q1 2009</t>
  </si>
  <si>
    <t>Q2 2009</t>
  </si>
  <si>
    <t>Amount</t>
  </si>
  <si>
    <t>Percentage</t>
  </si>
  <si>
    <t>Increase/Decrease</t>
  </si>
</sst>
</file>

<file path=xl/styles.xml><?xml version="1.0" encoding="utf-8"?>
<styleSheet xmlns="http://schemas.openxmlformats.org/spreadsheetml/2006/main">
  <numFmts count="6">
    <numFmt numFmtId="41" formatCode="_(* #,##0_);_(* \(#,##0\);_(* &quot;-&quot;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_(* #,##0.0_);_(* \(#,##0.0\);_(* &quot;-&quot;??_);_(@_)"/>
    <numFmt numFmtId="167" formatCode="0.0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7.5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EEEEE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000000"/>
      </bottom>
      <diagonal/>
    </border>
  </borders>
  <cellStyleXfs count="44">
    <xf numFmtId="0" fontId="0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7" fillId="3" borderId="0" applyNumberFormat="0" applyBorder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0" fontId="1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9" fillId="5" borderId="4" applyNumberFormat="0" applyAlignment="0" applyProtection="0"/>
    <xf numFmtId="0" fontId="12" fillId="0" borderId="6" applyNumberFormat="0" applyFill="0" applyAlignment="0" applyProtection="0"/>
    <xf numFmtId="0" fontId="8" fillId="4" borderId="0" applyNumberFormat="0" applyBorder="0" applyAlignment="0" applyProtection="0"/>
    <xf numFmtId="0" fontId="1" fillId="8" borderId="8" applyNumberFormat="0" applyFont="0" applyAlignment="0" applyProtection="0"/>
    <xf numFmtId="0" fontId="10" fillId="6" borderId="5" applyNumberFormat="0" applyAlignment="0" applyProtection="0"/>
    <xf numFmtId="0" fontId="2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4" fillId="0" borderId="0" applyNumberForma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1">
    <xf numFmtId="0" fontId="0" fillId="0" borderId="0" xfId="0"/>
    <xf numFmtId="0" fontId="0" fillId="0" borderId="0" xfId="0" applyAlignment="1">
      <alignment wrapText="1"/>
    </xf>
    <xf numFmtId="14" fontId="16" fillId="0" borderId="0" xfId="0" applyNumberFormat="1" applyFont="1" applyAlignment="1">
      <alignment horizontal="right" wrapText="1"/>
    </xf>
    <xf numFmtId="0" fontId="18" fillId="0" borderId="0" xfId="0" applyFont="1" applyAlignment="1">
      <alignment wrapText="1"/>
    </xf>
    <xf numFmtId="0" fontId="19" fillId="0" borderId="0" xfId="0" applyFont="1" applyAlignment="1">
      <alignment wrapText="1"/>
    </xf>
    <xf numFmtId="0" fontId="0" fillId="0" borderId="0" xfId="0" applyAlignment="1">
      <alignment horizontal="right" wrapText="1"/>
    </xf>
    <xf numFmtId="0" fontId="16" fillId="0" borderId="0" xfId="0" applyFont="1" applyAlignment="1">
      <alignment horizontal="right" wrapText="1"/>
    </xf>
    <xf numFmtId="0" fontId="0" fillId="33" borderId="0" xfId="0" applyFill="1" applyAlignment="1">
      <alignment wrapText="1"/>
    </xf>
    <xf numFmtId="3" fontId="0" fillId="33" borderId="0" xfId="0" applyNumberFormat="1" applyFill="1" applyAlignment="1">
      <alignment horizontal="right" wrapText="1"/>
    </xf>
    <xf numFmtId="0" fontId="18" fillId="33" borderId="0" xfId="0" applyFont="1" applyFill="1" applyAlignment="1">
      <alignment wrapText="1"/>
    </xf>
    <xf numFmtId="0" fontId="0" fillId="34" borderId="0" xfId="0" applyFill="1" applyAlignment="1">
      <alignment wrapText="1"/>
    </xf>
    <xf numFmtId="3" fontId="0" fillId="34" borderId="0" xfId="0" applyNumberFormat="1" applyFill="1" applyAlignment="1">
      <alignment horizontal="right" wrapText="1"/>
    </xf>
    <xf numFmtId="0" fontId="18" fillId="34" borderId="0" xfId="0" applyFont="1" applyFill="1" applyAlignment="1">
      <alignment wrapText="1"/>
    </xf>
    <xf numFmtId="0" fontId="0" fillId="33" borderId="0" xfId="0" applyFill="1" applyAlignment="1">
      <alignment horizontal="right" wrapText="1"/>
    </xf>
    <xf numFmtId="0" fontId="0" fillId="34" borderId="0" xfId="0" applyFill="1" applyAlignment="1">
      <alignment horizontal="right" wrapText="1"/>
    </xf>
    <xf numFmtId="4" fontId="0" fillId="34" borderId="0" xfId="0" applyNumberFormat="1" applyFill="1" applyAlignment="1">
      <alignment horizontal="right" wrapText="1"/>
    </xf>
    <xf numFmtId="0" fontId="19" fillId="33" borderId="0" xfId="0" applyFont="1" applyFill="1" applyAlignment="1">
      <alignment wrapText="1"/>
    </xf>
    <xf numFmtId="0" fontId="19" fillId="34" borderId="0" xfId="0" applyFont="1" applyFill="1" applyAlignment="1">
      <alignment wrapText="1"/>
    </xf>
    <xf numFmtId="0" fontId="21" fillId="0" borderId="0" xfId="0" applyFont="1"/>
    <xf numFmtId="0" fontId="0" fillId="0" borderId="10" xfId="0" applyBorder="1"/>
    <xf numFmtId="0" fontId="0" fillId="35" borderId="0" xfId="0" applyFill="1" applyAlignment="1">
      <alignment wrapText="1"/>
    </xf>
    <xf numFmtId="164" fontId="0" fillId="34" borderId="0" xfId="0" applyNumberFormat="1" applyFill="1" applyAlignment="1">
      <alignment horizontal="right" wrapText="1"/>
    </xf>
    <xf numFmtId="164" fontId="0" fillId="35" borderId="0" xfId="0" applyNumberFormat="1" applyFill="1" applyAlignment="1">
      <alignment horizontal="right" wrapText="1"/>
    </xf>
    <xf numFmtId="0" fontId="0" fillId="0" borderId="0" xfId="0" applyFill="1" applyAlignment="1">
      <alignment wrapText="1"/>
    </xf>
    <xf numFmtId="164" fontId="0" fillId="0" borderId="0" xfId="0" applyNumberFormat="1" applyFill="1" applyAlignment="1">
      <alignment horizontal="right" wrapText="1"/>
    </xf>
    <xf numFmtId="164" fontId="18" fillId="35" borderId="0" xfId="0" applyNumberFormat="1" applyFont="1" applyFill="1" applyAlignment="1">
      <alignment wrapText="1"/>
    </xf>
    <xf numFmtId="0" fontId="0" fillId="35" borderId="0" xfId="0" applyFill="1" applyAlignment="1">
      <alignment vertical="center"/>
    </xf>
    <xf numFmtId="164" fontId="0" fillId="0" borderId="0" xfId="0" applyNumberFormat="1"/>
    <xf numFmtId="14" fontId="16" fillId="0" borderId="0" xfId="0" quotePrefix="1" applyNumberFormat="1" applyFont="1" applyAlignment="1">
      <alignment horizontal="right" wrapText="1"/>
    </xf>
    <xf numFmtId="41" fontId="0" fillId="0" borderId="0" xfId="0" applyNumberFormat="1"/>
    <xf numFmtId="165" fontId="0" fillId="0" borderId="0" xfId="0" applyNumberFormat="1"/>
    <xf numFmtId="43" fontId="0" fillId="0" borderId="0" xfId="42" applyFont="1"/>
    <xf numFmtId="165" fontId="0" fillId="0" borderId="0" xfId="42" applyNumberFormat="1" applyFont="1"/>
    <xf numFmtId="9" fontId="0" fillId="0" borderId="0" xfId="0" applyNumberFormat="1"/>
    <xf numFmtId="1" fontId="0" fillId="0" borderId="0" xfId="0" applyNumberFormat="1" applyFill="1" applyAlignment="1">
      <alignment horizontal="right" wrapText="1"/>
    </xf>
    <xf numFmtId="2" fontId="0" fillId="0" borderId="0" xfId="0" applyNumberFormat="1"/>
    <xf numFmtId="10" fontId="0" fillId="0" borderId="0" xfId="0" applyNumberFormat="1"/>
    <xf numFmtId="0" fontId="22" fillId="0" borderId="0" xfId="0" applyFont="1"/>
    <xf numFmtId="166" fontId="0" fillId="0" borderId="0" xfId="42" applyNumberFormat="1" applyFont="1"/>
    <xf numFmtId="167" fontId="0" fillId="0" borderId="0" xfId="0" applyNumberFormat="1"/>
    <xf numFmtId="9" fontId="0" fillId="0" borderId="0" xfId="43" applyFont="1"/>
    <xf numFmtId="164" fontId="0" fillId="0" borderId="0" xfId="43" applyNumberFormat="1" applyFont="1"/>
    <xf numFmtId="0" fontId="16" fillId="0" borderId="0" xfId="0" applyFont="1"/>
    <xf numFmtId="0" fontId="16" fillId="0" borderId="0" xfId="0" applyFont="1" applyAlignment="1">
      <alignment horizontal="center"/>
    </xf>
    <xf numFmtId="0" fontId="0" fillId="0" borderId="0" xfId="0" applyAlignment="1">
      <alignment wrapText="1"/>
    </xf>
    <xf numFmtId="0" fontId="16" fillId="36" borderId="0" xfId="0" applyFont="1" applyFill="1" applyAlignment="1">
      <alignment wrapText="1"/>
    </xf>
    <xf numFmtId="0" fontId="0" fillId="0" borderId="0" xfId="0" applyAlignment="1">
      <alignment wrapText="1"/>
    </xf>
    <xf numFmtId="0" fontId="20" fillId="0" borderId="0" xfId="0" applyFont="1" applyAlignment="1">
      <alignment wrapText="1"/>
    </xf>
    <xf numFmtId="0" fontId="16" fillId="0" borderId="0" xfId="0" applyFont="1" applyAlignment="1">
      <alignment wrapText="1"/>
    </xf>
    <xf numFmtId="0" fontId="23" fillId="0" borderId="0" xfId="0" applyFont="1"/>
    <xf numFmtId="3" fontId="0" fillId="0" borderId="0" xfId="0" applyNumberFormat="1"/>
    <xf numFmtId="0" fontId="24" fillId="0" borderId="0" xfId="0" applyFont="1"/>
    <xf numFmtId="0" fontId="0" fillId="33" borderId="0" xfId="0" applyFill="1" applyAlignment="1">
      <alignment vertical="center" wrapText="1"/>
    </xf>
    <xf numFmtId="3" fontId="0" fillId="0" borderId="0" xfId="0" applyNumberFormat="1" applyFill="1" applyAlignment="1">
      <alignment horizontal="right" wrapText="1"/>
    </xf>
    <xf numFmtId="0" fontId="18" fillId="0" borderId="0" xfId="0" applyFont="1" applyFill="1" applyAlignment="1">
      <alignment wrapText="1"/>
    </xf>
    <xf numFmtId="0" fontId="0" fillId="0" borderId="0" xfId="0" applyFill="1"/>
    <xf numFmtId="165" fontId="16" fillId="0" borderId="0" xfId="42" applyNumberFormat="1" applyFont="1"/>
    <xf numFmtId="165" fontId="22" fillId="0" borderId="0" xfId="42" applyNumberFormat="1" applyFont="1"/>
    <xf numFmtId="10" fontId="16" fillId="0" borderId="0" xfId="0" applyNumberFormat="1" applyFont="1"/>
    <xf numFmtId="165" fontId="25" fillId="0" borderId="0" xfId="42" applyNumberFormat="1" applyFont="1"/>
    <xf numFmtId="14" fontId="16" fillId="0" borderId="0" xfId="42" applyNumberFormat="1" applyFont="1"/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42" builtinId="3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Percent" xfId="43" builtinId="5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600"/>
            </a:pPr>
            <a:r>
              <a:rPr lang="en-US" sz="1200"/>
              <a:t>SBUX CORP 5-YR TREND ANALYSIS INCOME STMT</a:t>
            </a:r>
          </a:p>
        </c:rich>
      </c:tx>
      <c:layout>
        <c:manualLayout>
          <c:xMode val="edge"/>
          <c:yMode val="edge"/>
          <c:x val="0.21289944876644509"/>
          <c:y val="2.2403160574388827E-2"/>
        </c:manualLayout>
      </c:layout>
    </c:title>
    <c:view3D>
      <c:perspective val="30"/>
    </c:view3D>
    <c:sideWall>
      <c:spPr>
        <a:gradFill>
          <a:gsLst>
            <a:gs pos="0">
              <a:srgbClr val="4F81BD">
                <a:tint val="66000"/>
                <a:satMod val="160000"/>
              </a:srgb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sideWall>
    <c:backWall>
      <c:spPr>
        <a:gradFill>
          <a:gsLst>
            <a:gs pos="0">
              <a:srgbClr val="4F81BD">
                <a:tint val="66000"/>
                <a:satMod val="160000"/>
              </a:srgb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backWall>
    <c:plotArea>
      <c:layout>
        <c:manualLayout>
          <c:layoutTarget val="inner"/>
          <c:xMode val="edge"/>
          <c:yMode val="edge"/>
          <c:x val="4.9260996889028817E-2"/>
          <c:y val="5.4097458687778092E-2"/>
          <c:w val="0.64515694852897831"/>
          <c:h val="0.70513330497951687"/>
        </c:manualLayout>
      </c:layout>
      <c:line3DChart>
        <c:grouping val="standard"/>
        <c:ser>
          <c:idx val="0"/>
          <c:order val="0"/>
          <c:tx>
            <c:v>Net Revenues</c:v>
          </c:tx>
          <c:spPr>
            <a:ln w="25400">
              <a:noFill/>
            </a:ln>
          </c:spPr>
          <c:cat>
            <c:strRef>
              <c:f>'Trend Analysis Inc. Stmt.'!$B$34:$F$34</c:f>
              <c:strCache>
                <c:ptCount val="5"/>
                <c:pt idx="0">
                  <c:v>2008</c:v>
                </c:pt>
                <c:pt idx="1">
                  <c:v>2007</c:v>
                </c:pt>
                <c:pt idx="2">
                  <c:v>2006</c:v>
                </c:pt>
                <c:pt idx="3">
                  <c:v>2005</c:v>
                </c:pt>
                <c:pt idx="4">
                  <c:v>2004</c:v>
                </c:pt>
              </c:strCache>
            </c:strRef>
          </c:cat>
          <c:val>
            <c:numRef>
              <c:f>'Trend Analysis Inc. Stmt.'!$B$36:$F$36</c:f>
              <c:numCache>
                <c:formatCode>0.0%</c:formatCode>
                <c:ptCount val="5"/>
                <c:pt idx="0">
                  <c:v>1.9611854150363592</c:v>
                </c:pt>
                <c:pt idx="1">
                  <c:v>1.7776837763708417</c:v>
                </c:pt>
                <c:pt idx="2">
                  <c:v>1.4708308849209339</c:v>
                </c:pt>
                <c:pt idx="3">
                  <c:v>1.2030606052192125</c:v>
                </c:pt>
                <c:pt idx="4">
                  <c:v>1</c:v>
                </c:pt>
              </c:numCache>
            </c:numRef>
          </c:val>
        </c:ser>
        <c:ser>
          <c:idx val="1"/>
          <c:order val="1"/>
          <c:tx>
            <c:v>Operating Income</c:v>
          </c:tx>
          <c:spPr>
            <a:ln w="25400">
              <a:noFill/>
            </a:ln>
          </c:spPr>
          <c:cat>
            <c:strRef>
              <c:f>'Trend Analysis Inc. Stmt.'!$B$34:$F$34</c:f>
              <c:strCache>
                <c:ptCount val="5"/>
                <c:pt idx="0">
                  <c:v>2008</c:v>
                </c:pt>
                <c:pt idx="1">
                  <c:v>2007</c:v>
                </c:pt>
                <c:pt idx="2">
                  <c:v>2006</c:v>
                </c:pt>
                <c:pt idx="3">
                  <c:v>2005</c:v>
                </c:pt>
                <c:pt idx="4">
                  <c:v>2004</c:v>
                </c:pt>
              </c:strCache>
            </c:strRef>
          </c:cat>
          <c:val>
            <c:numRef>
              <c:f>'Trend Analysis Inc. Stmt.'!$B$38:$F$38</c:f>
              <c:numCache>
                <c:formatCode>0.0%</c:formatCode>
                <c:ptCount val="5"/>
                <c:pt idx="0">
                  <c:v>0.82590716206891468</c:v>
                </c:pt>
                <c:pt idx="1">
                  <c:v>1.7274473584574761</c:v>
                </c:pt>
                <c:pt idx="2">
                  <c:v>1.4652140491086136</c:v>
                </c:pt>
                <c:pt idx="3">
                  <c:v>1.2794513183536929</c:v>
                </c:pt>
                <c:pt idx="4">
                  <c:v>1</c:v>
                </c:pt>
              </c:numCache>
            </c:numRef>
          </c:val>
        </c:ser>
        <c:ser>
          <c:idx val="2"/>
          <c:order val="2"/>
          <c:tx>
            <c:v>Net Earnings</c:v>
          </c:tx>
          <c:spPr>
            <a:ln w="25400">
              <a:noFill/>
            </a:ln>
          </c:spPr>
          <c:val>
            <c:numRef>
              <c:f>'Trend Analysis Inc. Stmt.'!$B$40:$F$40</c:f>
              <c:numCache>
                <c:formatCode>0.0%</c:formatCode>
                <c:ptCount val="5"/>
                <c:pt idx="0">
                  <c:v>0.80530916980409673</c:v>
                </c:pt>
                <c:pt idx="1">
                  <c:v>1.7168987301384724</c:v>
                </c:pt>
                <c:pt idx="2">
                  <c:v>1.4402629060047221</c:v>
                </c:pt>
                <c:pt idx="3">
                  <c:v>1.2621198391934145</c:v>
                </c:pt>
                <c:pt idx="4">
                  <c:v>1</c:v>
                </c:pt>
              </c:numCache>
            </c:numRef>
          </c:val>
        </c:ser>
        <c:axId val="98498816"/>
        <c:axId val="100933632"/>
        <c:axId val="97962624"/>
      </c:line3DChart>
      <c:catAx>
        <c:axId val="98498816"/>
        <c:scaling>
          <c:orientation val="maxMin"/>
        </c:scaling>
        <c:axPos val="b"/>
        <c:numFmt formatCode="0.0%" sourceLinked="0"/>
        <c:tickLblPos val="nextTo"/>
        <c:crossAx val="100933632"/>
        <c:crosses val="autoZero"/>
        <c:auto val="1"/>
        <c:lblAlgn val="ctr"/>
        <c:lblOffset val="100"/>
      </c:catAx>
      <c:valAx>
        <c:axId val="100933632"/>
        <c:scaling>
          <c:orientation val="minMax"/>
        </c:scaling>
        <c:axPos val="r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Percentage</a:t>
                </a:r>
                <a:r>
                  <a:rPr lang="en-US" baseline="0"/>
                  <a:t> from Base Year</a:t>
                </a:r>
                <a:endParaRPr lang="en-US"/>
              </a:p>
            </c:rich>
          </c:tx>
        </c:title>
        <c:numFmt formatCode="0.0%" sourceLinked="0"/>
        <c:tickLblPos val="nextTo"/>
        <c:crossAx val="98498816"/>
        <c:crosses val="autoZero"/>
        <c:crossBetween val="between"/>
      </c:valAx>
      <c:serAx>
        <c:axId val="97962624"/>
        <c:scaling>
          <c:orientation val="minMax"/>
        </c:scaling>
        <c:delete val="1"/>
        <c:axPos val="b"/>
        <c:tickLblPos val="none"/>
        <c:crossAx val="100933632"/>
        <c:crosses val="autoZero"/>
      </c:serAx>
      <c:dTable>
        <c:showHorzBorder val="1"/>
        <c:showVertBorder val="1"/>
        <c:showOutline val="1"/>
        <c:showKeys val="1"/>
      </c:dTable>
    </c:plotArea>
    <c:plotVisOnly val="1"/>
  </c:chart>
  <c:printSettings>
    <c:headerFooter>
      <c:oddHeader>&amp;CGRAPH  1</c:oddHeader>
    </c:headerFooter>
    <c:pageMargins b="0.75000000000000056" l="0.70000000000000051" r="0.70000000000000051" t="0.75000000000000056" header="0.30000000000000027" footer="0.30000000000000027"/>
    <c:pageSetup orientation="landscape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2007 SBUX COMMON-SIZE BAL SHEET</a:t>
            </a:r>
            <a:r>
              <a:rPr lang="en-US" sz="1200" baseline="0"/>
              <a:t> PRESENTED GRAPHICALLY</a:t>
            </a:r>
            <a:endParaRPr lang="en-US" sz="1200"/>
          </a:p>
        </c:rich>
      </c:tx>
      <c:layout>
        <c:manualLayout>
          <c:xMode val="edge"/>
          <c:yMode val="edge"/>
          <c:x val="0.25260834374312829"/>
          <c:y val="2.1436227224008595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'2007 Bal Sheet Graph'!$A$56:$A$59</c:f>
              <c:strCache>
                <c:ptCount val="1"/>
                <c:pt idx="0">
                  <c:v>Long-term debt and other long-term liabilities Shareholder's equity Current liabilities Deferred income taxes, net</c:v>
                </c:pt>
              </c:strCache>
            </c:strRef>
          </c:tx>
          <c:dLbls>
            <c:showPercent val="1"/>
            <c:showLeaderLines val="1"/>
          </c:dLbls>
          <c:cat>
            <c:strRef>
              <c:f>'2007 Bal Sheet Graph'!$A$56:$A$59</c:f>
              <c:strCache>
                <c:ptCount val="4"/>
                <c:pt idx="0">
                  <c:v>Long-term debt and other long-term liabilities</c:v>
                </c:pt>
                <c:pt idx="1">
                  <c:v>Shareholder's equity</c:v>
                </c:pt>
                <c:pt idx="2">
                  <c:v>Current liabilities</c:v>
                </c:pt>
                <c:pt idx="3">
                  <c:v>Deferred income taxes, net</c:v>
                </c:pt>
              </c:strCache>
            </c:strRef>
          </c:cat>
          <c:val>
            <c:numRef>
              <c:f>'2007 Bal Sheet Graph'!$F$56:$F$59</c:f>
              <c:numCache>
                <c:formatCode>_(* #,##0_);_(* \(#,##0\);_(* "-"??_);_(@_)</c:formatCode>
                <c:ptCount val="4"/>
                <c:pt idx="0">
                  <c:v>942863</c:v>
                </c:pt>
                <c:pt idx="1">
                  <c:v>2284117</c:v>
                </c:pt>
                <c:pt idx="2">
                  <c:v>2155566</c:v>
                </c:pt>
                <c:pt idx="3" formatCode="_(* #,##0.00_);_(* \(#,##0.00\);_(* &quot;-&quot;??_);_(@_)">
                  <c:v>0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 orientation="landscape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2006 SBUX Common</a:t>
            </a:r>
            <a:r>
              <a:rPr lang="en-US" sz="1200" baseline="0"/>
              <a:t>-Size Balance Sheet Presented Graphically</a:t>
            </a:r>
            <a:endParaRPr lang="en-US" sz="1200"/>
          </a:p>
        </c:rich>
      </c:tx>
      <c:layout>
        <c:manualLayout>
          <c:xMode val="edge"/>
          <c:yMode val="edge"/>
          <c:x val="0.1464007124782653"/>
          <c:y val="4.1666841644794395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'2006 Bal Sheet Graph'!$A$24:$A$29</c:f>
              <c:strCache>
                <c:ptCount val="1"/>
                <c:pt idx="0">
                  <c:v>Current Assets PP&amp;E Goodwill Long-term investments Other Intangible Assets Other Assets</c:v>
                </c:pt>
              </c:strCache>
            </c:strRef>
          </c:tx>
          <c:dLbls>
            <c:showPercent val="1"/>
            <c:showLeaderLines val="1"/>
          </c:dLbls>
          <c:cat>
            <c:strRef>
              <c:f>'2006 Bal Sheet Graph'!$A$24:$A$29</c:f>
              <c:strCache>
                <c:ptCount val="6"/>
                <c:pt idx="0">
                  <c:v>Current Assets</c:v>
                </c:pt>
                <c:pt idx="1">
                  <c:v>PP&amp;E</c:v>
                </c:pt>
                <c:pt idx="2">
                  <c:v>Goodwill</c:v>
                </c:pt>
                <c:pt idx="3">
                  <c:v>Long-term investments</c:v>
                </c:pt>
                <c:pt idx="4">
                  <c:v>Other Intangible Assets</c:v>
                </c:pt>
                <c:pt idx="5">
                  <c:v>Other Assets</c:v>
                </c:pt>
              </c:strCache>
            </c:strRef>
          </c:cat>
          <c:val>
            <c:numRef>
              <c:f>'2006 Bal Sheet Graph'!$E$24:$E$29</c:f>
              <c:numCache>
                <c:formatCode>_(* #,##0_);_(* \(#,##0\);_(* "-"??_);_(@_)</c:formatCode>
                <c:ptCount val="6"/>
                <c:pt idx="0">
                  <c:v>1696487</c:v>
                </c:pt>
                <c:pt idx="1">
                  <c:v>2287899</c:v>
                </c:pt>
                <c:pt idx="2">
                  <c:v>161478</c:v>
                </c:pt>
                <c:pt idx="3">
                  <c:v>443997</c:v>
                </c:pt>
                <c:pt idx="4">
                  <c:v>37955</c:v>
                </c:pt>
                <c:pt idx="5">
                  <c:v>186917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 sz="1200"/>
              <a:t>2006</a:t>
            </a:r>
            <a:r>
              <a:rPr lang="en-US" sz="1200" baseline="0"/>
              <a:t> SBUX Common-Size Balance Sheets Presented Graphically</a:t>
            </a:r>
            <a:endParaRPr lang="en-US" sz="1200"/>
          </a:p>
        </c:rich>
      </c:tx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'2006 Bal Sheet Graph'!$A$56:$A$59</c:f>
              <c:strCache>
                <c:ptCount val="1"/>
                <c:pt idx="0">
                  <c:v>Long-term debt and other long-term liabilities Shareholder's equity Current liabilities Deferred income taxes, net</c:v>
                </c:pt>
              </c:strCache>
            </c:strRef>
          </c:tx>
          <c:dLbls>
            <c:showPercent val="1"/>
            <c:showLeaderLines val="1"/>
          </c:dLbls>
          <c:cat>
            <c:strRef>
              <c:f>'2006 Bal Sheet Graph'!$A$56:$A$59</c:f>
              <c:strCache>
                <c:ptCount val="4"/>
                <c:pt idx="0">
                  <c:v>Long-term debt and other long-term liabilities</c:v>
                </c:pt>
                <c:pt idx="1">
                  <c:v>Shareholder's equity</c:v>
                </c:pt>
                <c:pt idx="2">
                  <c:v>Current liabilities</c:v>
                </c:pt>
                <c:pt idx="3">
                  <c:v>Deferred income taxes, net</c:v>
                </c:pt>
              </c:strCache>
            </c:strRef>
          </c:cat>
          <c:val>
            <c:numRef>
              <c:f>'2006 Bal Sheet Graph'!$F$56:$F$59</c:f>
              <c:numCache>
                <c:formatCode>_(* #,##0_);_(* \(#,##0\);_(* "-"??_);_(@_)</c:formatCode>
                <c:ptCount val="4"/>
                <c:pt idx="0">
                  <c:v>2200435</c:v>
                </c:pt>
                <c:pt idx="1">
                  <c:v>2228506</c:v>
                </c:pt>
                <c:pt idx="2">
                  <c:v>1935620</c:v>
                </c:pt>
                <c:pt idx="3">
                  <c:v>0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SBUX CORP 5-YR TREND ANALYSIS BALANCE</a:t>
            </a:r>
            <a:r>
              <a:rPr lang="en-US" sz="1200" baseline="0"/>
              <a:t> SHEET</a:t>
            </a:r>
            <a:endParaRPr lang="en-US" sz="1200"/>
          </a:p>
        </c:rich>
      </c:tx>
      <c:layout>
        <c:manualLayout>
          <c:xMode val="edge"/>
          <c:yMode val="edge"/>
          <c:x val="0.20659180995739612"/>
          <c:y val="0"/>
        </c:manualLayout>
      </c:layout>
    </c:title>
    <c:view3D>
      <c:perspective val="30"/>
    </c:view3D>
    <c:sideWall>
      <c:spPr>
        <a:gradFill>
          <a:gsLst>
            <a:gs pos="0">
              <a:srgbClr val="4F81BD">
                <a:tint val="66000"/>
                <a:satMod val="160000"/>
              </a:srgb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sideWall>
    <c:backWall>
      <c:spPr>
        <a:gradFill>
          <a:gsLst>
            <a:gs pos="0">
              <a:srgbClr val="4F81BD">
                <a:tint val="66000"/>
                <a:satMod val="160000"/>
              </a:srgb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backWall>
    <c:plotArea>
      <c:layout>
        <c:manualLayout>
          <c:layoutTarget val="inner"/>
          <c:xMode val="edge"/>
          <c:yMode val="edge"/>
          <c:x val="5.5568613646677867E-2"/>
          <c:y val="3.7760379961937311E-2"/>
          <c:w val="0.63569553805774381"/>
          <c:h val="0.69393166723146271"/>
        </c:manualLayout>
      </c:layout>
      <c:line3DChart>
        <c:grouping val="standard"/>
        <c:ser>
          <c:idx val="0"/>
          <c:order val="0"/>
          <c:tx>
            <c:v>Assets</c:v>
          </c:tx>
          <c:spPr>
            <a:ln w="25400">
              <a:noFill/>
            </a:ln>
          </c:spPr>
          <c:cat>
            <c:strRef>
              <c:f>'Trend Analysis Bal. Sheet'!$B$34:$F$34</c:f>
              <c:strCache>
                <c:ptCount val="5"/>
                <c:pt idx="0">
                  <c:v>2008</c:v>
                </c:pt>
                <c:pt idx="1">
                  <c:v>2007</c:v>
                </c:pt>
                <c:pt idx="2">
                  <c:v>2006</c:v>
                </c:pt>
                <c:pt idx="3">
                  <c:v>2005</c:v>
                </c:pt>
                <c:pt idx="4">
                  <c:v>2004</c:v>
                </c:pt>
              </c:strCache>
            </c:strRef>
          </c:cat>
          <c:val>
            <c:numRef>
              <c:f>'Trend Analysis Bal. Sheet'!$B$36:$F$36</c:f>
              <c:numCache>
                <c:formatCode>0.0%</c:formatCode>
                <c:ptCount val="5"/>
                <c:pt idx="0">
                  <c:v>1.704</c:v>
                </c:pt>
                <c:pt idx="1">
                  <c:v>1.6060000000000001</c:v>
                </c:pt>
                <c:pt idx="2">
                  <c:v>1.331</c:v>
                </c:pt>
                <c:pt idx="3">
                  <c:v>1.056</c:v>
                </c:pt>
                <c:pt idx="4">
                  <c:v>1</c:v>
                </c:pt>
              </c:numCache>
            </c:numRef>
          </c:val>
        </c:ser>
        <c:ser>
          <c:idx val="1"/>
          <c:order val="1"/>
          <c:tx>
            <c:v>Liabilities</c:v>
          </c:tx>
          <c:spPr>
            <a:ln w="25400">
              <a:noFill/>
            </a:ln>
          </c:spPr>
          <c:cat>
            <c:strRef>
              <c:f>'Trend Analysis Bal. Sheet'!$B$34:$F$34</c:f>
              <c:strCache>
                <c:ptCount val="5"/>
                <c:pt idx="0">
                  <c:v>2008</c:v>
                </c:pt>
                <c:pt idx="1">
                  <c:v>2007</c:v>
                </c:pt>
                <c:pt idx="2">
                  <c:v>2006</c:v>
                </c:pt>
                <c:pt idx="3">
                  <c:v>2005</c:v>
                </c:pt>
                <c:pt idx="4">
                  <c:v>2004</c:v>
                </c:pt>
              </c:strCache>
            </c:strRef>
          </c:cat>
          <c:val>
            <c:numRef>
              <c:f>'Trend Analysis Bal. Sheet'!$B$38:$F$38</c:f>
              <c:numCache>
                <c:formatCode>0.0%</c:formatCode>
                <c:ptCount val="5"/>
                <c:pt idx="0">
                  <c:v>1.446</c:v>
                </c:pt>
                <c:pt idx="1">
                  <c:v>1.391</c:v>
                </c:pt>
                <c:pt idx="2">
                  <c:v>1</c:v>
                </c:pt>
                <c:pt idx="3">
                  <c:v>1.2794513183536929</c:v>
                </c:pt>
                <c:pt idx="4">
                  <c:v>1</c:v>
                </c:pt>
              </c:numCache>
            </c:numRef>
          </c:val>
        </c:ser>
        <c:ser>
          <c:idx val="2"/>
          <c:order val="2"/>
          <c:tx>
            <c:v>Shareholder Equity</c:v>
          </c:tx>
          <c:spPr>
            <a:ln w="25400">
              <a:noFill/>
            </a:ln>
          </c:spPr>
          <c:val>
            <c:numRef>
              <c:f>'Trend Analysis Bal. Sheet'!$B$40:$F$40</c:f>
              <c:numCache>
                <c:formatCode>0.0%</c:formatCode>
                <c:ptCount val="5"/>
                <c:pt idx="0">
                  <c:v>1.002</c:v>
                </c:pt>
                <c:pt idx="1">
                  <c:v>0.91900000000000004</c:v>
                </c:pt>
                <c:pt idx="2">
                  <c:v>0.89600000000000002</c:v>
                </c:pt>
                <c:pt idx="3">
                  <c:v>0.84099999999999997</c:v>
                </c:pt>
                <c:pt idx="4">
                  <c:v>1</c:v>
                </c:pt>
              </c:numCache>
            </c:numRef>
          </c:val>
        </c:ser>
        <c:axId val="101037568"/>
        <c:axId val="101039104"/>
        <c:axId val="100927232"/>
      </c:line3DChart>
      <c:catAx>
        <c:axId val="101037568"/>
        <c:scaling>
          <c:orientation val="maxMin"/>
        </c:scaling>
        <c:axPos val="b"/>
        <c:numFmt formatCode="0.0%" sourceLinked="0"/>
        <c:tickLblPos val="nextTo"/>
        <c:crossAx val="101039104"/>
        <c:crosses val="autoZero"/>
        <c:auto val="1"/>
        <c:lblAlgn val="ctr"/>
        <c:lblOffset val="100"/>
      </c:catAx>
      <c:valAx>
        <c:axId val="101039104"/>
        <c:scaling>
          <c:orientation val="minMax"/>
        </c:scaling>
        <c:axPos val="r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Percentage</a:t>
                </a:r>
                <a:r>
                  <a:rPr lang="en-US" baseline="0"/>
                  <a:t> from Base Year</a:t>
                </a:r>
                <a:endParaRPr lang="en-US"/>
              </a:p>
            </c:rich>
          </c:tx>
        </c:title>
        <c:numFmt formatCode="0.0%" sourceLinked="0"/>
        <c:tickLblPos val="nextTo"/>
        <c:crossAx val="101037568"/>
        <c:crosses val="autoZero"/>
        <c:crossBetween val="between"/>
      </c:valAx>
      <c:serAx>
        <c:axId val="100927232"/>
        <c:scaling>
          <c:orientation val="minMax"/>
        </c:scaling>
        <c:delete val="1"/>
        <c:axPos val="b"/>
        <c:tickLblPos val="none"/>
        <c:crossAx val="101039104"/>
        <c:crosses val="autoZero"/>
      </c:ser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089" l="0.70000000000000062" r="0.70000000000000062" t="0.75000000000000089" header="0.30000000000000032" footer="0.30000000000000032"/>
    <c:pageSetup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SBUX CORP 5-YEAR TREND</a:t>
            </a:r>
            <a:r>
              <a:rPr lang="en-US" sz="1200" baseline="0"/>
              <a:t> ANALYSIS CASH FLOWS</a:t>
            </a:r>
            <a:endParaRPr lang="en-US" sz="1200"/>
          </a:p>
        </c:rich>
      </c:tx>
    </c:title>
    <c:view3D>
      <c:perspective val="30"/>
    </c:view3D>
    <c:floor>
      <c:spPr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floor>
    <c:plotArea>
      <c:layout/>
      <c:line3DChart>
        <c:grouping val="standard"/>
        <c:ser>
          <c:idx val="0"/>
          <c:order val="0"/>
          <c:tx>
            <c:v>Operating</c:v>
          </c:tx>
          <c:dLbls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showVal val="1"/>
          </c:dLbls>
          <c:cat>
            <c:strRef>
              <c:f>'Trend Analysis Cash Flows'!$B$25:$F$25</c:f>
              <c:strCache>
                <c:ptCount val="5"/>
                <c:pt idx="0">
                  <c:v>2008</c:v>
                </c:pt>
                <c:pt idx="1">
                  <c:v>2007</c:v>
                </c:pt>
                <c:pt idx="2">
                  <c:v>2006</c:v>
                </c:pt>
                <c:pt idx="3">
                  <c:v>2005</c:v>
                </c:pt>
                <c:pt idx="4">
                  <c:v>2004</c:v>
                </c:pt>
              </c:strCache>
            </c:strRef>
          </c:cat>
          <c:val>
            <c:numRef>
              <c:f>'Trend Analysis Cash Flows'!$B$27:$F$27</c:f>
              <c:numCache>
                <c:formatCode>0.0%</c:formatCode>
                <c:ptCount val="5"/>
                <c:pt idx="0">
                  <c:v>1.5860000000000001</c:v>
                </c:pt>
                <c:pt idx="1">
                  <c:v>1.677</c:v>
                </c:pt>
                <c:pt idx="2">
                  <c:v>1.4259999999999999</c:v>
                </c:pt>
                <c:pt idx="3">
                  <c:v>1.163</c:v>
                </c:pt>
                <c:pt idx="4">
                  <c:v>1</c:v>
                </c:pt>
              </c:numCache>
            </c:numRef>
          </c:val>
        </c:ser>
        <c:ser>
          <c:idx val="1"/>
          <c:order val="1"/>
          <c:tx>
            <c:v>Investing</c:v>
          </c:tx>
          <c:dLbls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showVal val="1"/>
          </c:dLbls>
          <c:cat>
            <c:strRef>
              <c:f>'Trend Analysis Cash Flows'!$B$25:$F$25</c:f>
              <c:strCache>
                <c:ptCount val="5"/>
                <c:pt idx="0">
                  <c:v>2008</c:v>
                </c:pt>
                <c:pt idx="1">
                  <c:v>2007</c:v>
                </c:pt>
                <c:pt idx="2">
                  <c:v>2006</c:v>
                </c:pt>
                <c:pt idx="3">
                  <c:v>2005</c:v>
                </c:pt>
                <c:pt idx="4">
                  <c:v>2004</c:v>
                </c:pt>
              </c:strCache>
            </c:strRef>
          </c:cat>
          <c:val>
            <c:numRef>
              <c:f>'Trend Analysis Cash Flows'!$B$29:$F$29</c:f>
              <c:numCache>
                <c:formatCode>0.0%</c:formatCode>
                <c:ptCount val="5"/>
                <c:pt idx="0">
                  <c:v>1.7190000000000001</c:v>
                </c:pt>
                <c:pt idx="1">
                  <c:v>1.901</c:v>
                </c:pt>
                <c:pt idx="2">
                  <c:v>1.33</c:v>
                </c:pt>
                <c:pt idx="3">
                  <c:v>0.35</c:v>
                </c:pt>
                <c:pt idx="4">
                  <c:v>1</c:v>
                </c:pt>
              </c:numCache>
            </c:numRef>
          </c:val>
        </c:ser>
        <c:ser>
          <c:idx val="2"/>
          <c:order val="2"/>
          <c:tx>
            <c:v>Financing</c:v>
          </c:tx>
          <c:dLbls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showVal val="1"/>
          </c:dLbls>
          <c:cat>
            <c:strRef>
              <c:f>'Trend Analysis Cash Flows'!$B$25:$F$25</c:f>
              <c:strCache>
                <c:ptCount val="5"/>
                <c:pt idx="0">
                  <c:v>2008</c:v>
                </c:pt>
                <c:pt idx="1">
                  <c:v>2007</c:v>
                </c:pt>
                <c:pt idx="2">
                  <c:v>2006</c:v>
                </c:pt>
                <c:pt idx="3">
                  <c:v>2005</c:v>
                </c:pt>
                <c:pt idx="4">
                  <c:v>2004</c:v>
                </c:pt>
              </c:strCache>
            </c:strRef>
          </c:cat>
          <c:val>
            <c:numRef>
              <c:f>'Trend Analysis Cash Flows'!$B$31:$F$31</c:f>
              <c:numCache>
                <c:formatCode>0.0%</c:formatCode>
                <c:ptCount val="5"/>
                <c:pt idx="0">
                  <c:v>2.7730000000000001</c:v>
                </c:pt>
                <c:pt idx="1">
                  <c:v>2.5830000000000002</c:v>
                </c:pt>
                <c:pt idx="2">
                  <c:v>2.3340000000000001</c:v>
                </c:pt>
                <c:pt idx="3">
                  <c:v>10.125999999999999</c:v>
                </c:pt>
                <c:pt idx="4">
                  <c:v>1</c:v>
                </c:pt>
              </c:numCache>
            </c:numRef>
          </c:val>
        </c:ser>
        <c:axId val="101173504"/>
        <c:axId val="101179392"/>
        <c:axId val="101041024"/>
      </c:line3DChart>
      <c:catAx>
        <c:axId val="101173504"/>
        <c:scaling>
          <c:orientation val="maxMin"/>
        </c:scaling>
        <c:axPos val="b"/>
        <c:majorTickMark val="none"/>
        <c:tickLblPos val="nextTo"/>
        <c:crossAx val="101179392"/>
        <c:crosses val="autoZero"/>
        <c:auto val="1"/>
        <c:lblAlgn val="ctr"/>
        <c:lblOffset val="100"/>
      </c:catAx>
      <c:valAx>
        <c:axId val="101179392"/>
        <c:scaling>
          <c:orientation val="minMax"/>
        </c:scaling>
        <c:axPos val="r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Percentage</a:t>
                </a:r>
              </a:p>
            </c:rich>
          </c:tx>
        </c:title>
        <c:numFmt formatCode="0.0%" sourceLinked="1"/>
        <c:majorTickMark val="none"/>
        <c:tickLblPos val="nextTo"/>
        <c:crossAx val="101173504"/>
        <c:crosses val="autoZero"/>
        <c:crossBetween val="between"/>
      </c:valAx>
      <c:serAx>
        <c:axId val="101041024"/>
        <c:scaling>
          <c:orientation val="minMax"/>
        </c:scaling>
        <c:delete val="1"/>
        <c:axPos val="b"/>
        <c:majorTickMark val="none"/>
        <c:tickLblPos val="none"/>
        <c:crossAx val="101179392"/>
        <c:crosses val="autoZero"/>
      </c:ser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033" l="0.70000000000000029" r="0.70000000000000029" t="0.75000000000000033" header="0.30000000000000016" footer="0.30000000000000016"/>
    <c:pageSetup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SBUX CORP 2008 COMMON</a:t>
            </a:r>
            <a:r>
              <a:rPr lang="en-US" sz="1200" baseline="0"/>
              <a:t> SIZE INC STATEMENT PRESENTED GRAPHICALLY</a:t>
            </a:r>
            <a:endParaRPr lang="en-US" sz="1200"/>
          </a:p>
        </c:rich>
      </c:tx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'Inc. Stmt. Graph 2008'!$A$23:$A$26</c:f>
              <c:strCache>
                <c:ptCount val="1"/>
                <c:pt idx="0">
                  <c:v>Cost of sales  Operating expenses Income taxes Net earnings (loss)</c:v>
                </c:pt>
              </c:strCache>
            </c:strRef>
          </c:tx>
          <c:dLbls>
            <c:dLblPos val="bestFit"/>
            <c:showPercent val="1"/>
            <c:showLeaderLines val="1"/>
          </c:dLbls>
          <c:cat>
            <c:strRef>
              <c:f>'Inc. Stmt. Graph 2008'!$A$23:$A$26</c:f>
              <c:strCache>
                <c:ptCount val="4"/>
                <c:pt idx="0">
                  <c:v>Cost of sales </c:v>
                </c:pt>
                <c:pt idx="1">
                  <c:v>Operating expenses</c:v>
                </c:pt>
                <c:pt idx="2">
                  <c:v>Income taxes</c:v>
                </c:pt>
                <c:pt idx="3">
                  <c:v>Net earnings (loss)</c:v>
                </c:pt>
              </c:strCache>
            </c:strRef>
          </c:cat>
          <c:val>
            <c:numRef>
              <c:f>'Inc. Stmt. Graph 2008'!$E$23:$E$26</c:f>
              <c:numCache>
                <c:formatCode>_(* #,##0_);_(* \(#,##0\);_(* "-"??_);_(@_)</c:formatCode>
                <c:ptCount val="4"/>
                <c:pt idx="0">
                  <c:v>4645300</c:v>
                </c:pt>
                <c:pt idx="1">
                  <c:v>5347400</c:v>
                </c:pt>
                <c:pt idx="2">
                  <c:v>144000</c:v>
                </c:pt>
                <c:pt idx="3">
                  <c:v>315500</c:v>
                </c:pt>
              </c:numCache>
            </c:numRef>
          </c:val>
        </c:ser>
        <c:dLbls>
          <c:showPercent val="1"/>
        </c:dLbls>
      </c:pie3DChart>
    </c:plotArea>
    <c:legend>
      <c:legendPos val="r"/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SBUX CORP 2007 COMMON-SIZE INC</a:t>
            </a:r>
            <a:r>
              <a:rPr lang="en-US" sz="1200" baseline="0"/>
              <a:t> STATEMENT PRESENTED GRAPHICALLY</a:t>
            </a:r>
            <a:endParaRPr lang="en-US" sz="1200"/>
          </a:p>
        </c:rich>
      </c:tx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'Inc. Stmt. Graph 2007'!$A$23:$A$26</c:f>
              <c:strCache>
                <c:ptCount val="1"/>
                <c:pt idx="0">
                  <c:v>Cost of sales  Operating expenses Income taxes Net earnings (loss)</c:v>
                </c:pt>
              </c:strCache>
            </c:strRef>
          </c:tx>
          <c:dLbls>
            <c:dLblPos val="bestFit"/>
            <c:showPercent val="1"/>
            <c:showLeaderLines val="1"/>
          </c:dLbls>
          <c:cat>
            <c:strRef>
              <c:f>'Inc. Stmt. Graph 2007'!$A$23:$A$26</c:f>
              <c:strCache>
                <c:ptCount val="4"/>
                <c:pt idx="0">
                  <c:v>Cost of sales </c:v>
                </c:pt>
                <c:pt idx="1">
                  <c:v>Operating expenses</c:v>
                </c:pt>
                <c:pt idx="2">
                  <c:v>Income taxes</c:v>
                </c:pt>
                <c:pt idx="3">
                  <c:v>Net earnings (loss)</c:v>
                </c:pt>
              </c:strCache>
            </c:strRef>
          </c:cat>
          <c:val>
            <c:numRef>
              <c:f>'Inc. Stmt. Graph 2007'!$E$23:$E$26</c:f>
              <c:numCache>
                <c:formatCode>_(* #,##0_);_(* \(#,##0\);_(* "-"??_);_(@_)</c:formatCode>
                <c:ptCount val="4"/>
                <c:pt idx="0">
                  <c:v>3999124</c:v>
                </c:pt>
                <c:pt idx="1">
                  <c:v>4466434</c:v>
                </c:pt>
                <c:pt idx="2">
                  <c:v>383726</c:v>
                </c:pt>
                <c:pt idx="3">
                  <c:v>672638</c:v>
                </c:pt>
              </c:numCache>
            </c:numRef>
          </c:val>
        </c:ser>
        <c:dLbls>
          <c:showPercent val="1"/>
        </c:dLbls>
      </c:pie3DChart>
    </c:plotArea>
    <c:legend>
      <c:legendPos val="r"/>
    </c:legend>
    <c:plotVisOnly val="1"/>
  </c:chart>
  <c:printSettings>
    <c:headerFooter/>
    <c:pageMargins b="0.75000000000000078" l="0.70000000000000062" r="0.70000000000000062" t="0.75000000000000078" header="0.30000000000000032" footer="0.30000000000000032"/>
    <c:pageSetup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 sz="1200"/>
              <a:t>SBUX CORP 2006 COMMON SIZE INC STATEMENT</a:t>
            </a:r>
            <a:r>
              <a:rPr lang="en-US" sz="1200" baseline="0"/>
              <a:t> PRESENTED GRAPHICALLY</a:t>
            </a:r>
            <a:endParaRPr lang="en-US" sz="1200"/>
          </a:p>
        </c:rich>
      </c:tx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'Inc. Stmt. Graph 2006'!$A$23:$A$26</c:f>
              <c:strCache>
                <c:ptCount val="1"/>
                <c:pt idx="0">
                  <c:v>Cost of sales  Operating expenses Income taxes Net earnings (loss)</c:v>
                </c:pt>
              </c:strCache>
            </c:strRef>
          </c:tx>
          <c:dLbls>
            <c:dLblPos val="bestFit"/>
            <c:showPercent val="1"/>
            <c:showLeaderLines val="1"/>
          </c:dLbls>
          <c:cat>
            <c:strRef>
              <c:f>'Inc. Stmt. Graph 2006'!$A$23:$A$26</c:f>
              <c:strCache>
                <c:ptCount val="4"/>
                <c:pt idx="0">
                  <c:v>Cost of sales </c:v>
                </c:pt>
                <c:pt idx="1">
                  <c:v>Operating expenses</c:v>
                </c:pt>
                <c:pt idx="2">
                  <c:v>Income taxes</c:v>
                </c:pt>
                <c:pt idx="3">
                  <c:v>Net earnings (loss)</c:v>
                </c:pt>
              </c:strCache>
            </c:strRef>
          </c:cat>
          <c:val>
            <c:numRef>
              <c:f>'Inc. Stmt. Graph 2006'!$E$23:$E$26</c:f>
              <c:numCache>
                <c:formatCode>_(* #,##0_);_(* \(#,##0\);_(* "-"??_);_(@_)</c:formatCode>
                <c:ptCount val="4"/>
                <c:pt idx="0">
                  <c:v>3178791</c:v>
                </c:pt>
                <c:pt idx="1">
                  <c:v>3808136</c:v>
                </c:pt>
                <c:pt idx="2">
                  <c:v>324770</c:v>
                </c:pt>
                <c:pt idx="3">
                  <c:v>564259</c:v>
                </c:pt>
              </c:numCache>
            </c:numRef>
          </c:val>
        </c:ser>
        <c:dLbls>
          <c:showPercent val="1"/>
        </c:dLbls>
      </c:pie3DChart>
    </c:plotArea>
    <c:legend>
      <c:legendPos val="r"/>
    </c:legend>
    <c:plotVisOnly val="1"/>
  </c:chart>
  <c:printSettings>
    <c:headerFooter/>
    <c:pageMargins b="0.750000000000001" l="0.70000000000000062" r="0.70000000000000062" t="0.750000000000001" header="0.30000000000000032" footer="0.30000000000000032"/>
    <c:pageSetup orientation="landscape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2008 SBUX COMMON-SIZE</a:t>
            </a:r>
            <a:r>
              <a:rPr lang="en-US" sz="1200" baseline="0"/>
              <a:t> BAL SHEET PRESENTED GRAPHICALLY</a:t>
            </a:r>
            <a:endParaRPr lang="en-US" sz="1200"/>
          </a:p>
        </c:rich>
      </c:tx>
      <c:layout>
        <c:manualLayout>
          <c:xMode val="edge"/>
          <c:yMode val="edge"/>
          <c:x val="0.14122922134733176"/>
          <c:y val="2.7777777777777821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'2008 Bal Sheet Graph'!$A$23:$A$28</c:f>
              <c:strCache>
                <c:ptCount val="1"/>
                <c:pt idx="0">
                  <c:v>Current Assets PP&amp;E Goodwill Long-term investments Other Intangible Assets Other Assets</c:v>
                </c:pt>
              </c:strCache>
            </c:strRef>
          </c:tx>
          <c:dLbls>
            <c:showPercent val="1"/>
            <c:showLeaderLines val="1"/>
          </c:dLbls>
          <c:cat>
            <c:strRef>
              <c:f>'2008 Bal Sheet Graph'!$A$23:$A$28</c:f>
              <c:strCache>
                <c:ptCount val="6"/>
                <c:pt idx="0">
                  <c:v>Current Assets</c:v>
                </c:pt>
                <c:pt idx="1">
                  <c:v>PP&amp;E</c:v>
                </c:pt>
                <c:pt idx="2">
                  <c:v>Goodwill</c:v>
                </c:pt>
                <c:pt idx="3">
                  <c:v>Long-term investments</c:v>
                </c:pt>
                <c:pt idx="4">
                  <c:v>Other Intangible Assets</c:v>
                </c:pt>
                <c:pt idx="5">
                  <c:v>Other Assets</c:v>
                </c:pt>
              </c:strCache>
            </c:strRef>
          </c:cat>
          <c:val>
            <c:numRef>
              <c:f>'2008 Bal Sheet Graph'!$D$23:$D$28</c:f>
              <c:numCache>
                <c:formatCode>_(* #,##0_);_(* \(#,##0\);_(* "-"??_);_(@_)</c:formatCode>
                <c:ptCount val="6"/>
                <c:pt idx="0">
                  <c:v>1748000</c:v>
                </c:pt>
                <c:pt idx="1">
                  <c:v>2956400</c:v>
                </c:pt>
                <c:pt idx="2">
                  <c:v>266500</c:v>
                </c:pt>
                <c:pt idx="3">
                  <c:v>672638</c:v>
                </c:pt>
                <c:pt idx="4">
                  <c:v>66600</c:v>
                </c:pt>
                <c:pt idx="5">
                  <c:v>261100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2008 SBUX COMMON-SIZE BAL SHEETS PRESENTED GRAPHICALLY</a:t>
            </a:r>
          </a:p>
        </c:rich>
      </c:tx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'2008 Bal Sheet Graph'!$A$59:$A$62</c:f>
              <c:strCache>
                <c:ptCount val="1"/>
                <c:pt idx="0">
                  <c:v>Long-term debt and other long-term liabilities Shareholder's equity Current liabilities Deferred income taxes, net</c:v>
                </c:pt>
              </c:strCache>
            </c:strRef>
          </c:tx>
          <c:dLbls>
            <c:showPercent val="1"/>
            <c:showLeaderLines val="1"/>
          </c:dLbls>
          <c:cat>
            <c:strRef>
              <c:f>'2008 Bal Sheet Graph'!$A$59:$A$62</c:f>
              <c:strCache>
                <c:ptCount val="4"/>
                <c:pt idx="0">
                  <c:v>Long-term debt and other long-term liabilities</c:v>
                </c:pt>
                <c:pt idx="1">
                  <c:v>Shareholder's equity</c:v>
                </c:pt>
                <c:pt idx="2">
                  <c:v>Current liabilities</c:v>
                </c:pt>
                <c:pt idx="3">
                  <c:v>Deferred income taxes, net</c:v>
                </c:pt>
              </c:strCache>
            </c:strRef>
          </c:cat>
          <c:val>
            <c:numRef>
              <c:f>'2008 Bal Sheet Graph'!$E$59:$E$62</c:f>
              <c:numCache>
                <c:formatCode>_(* #,##0_);_(* \(#,##0\);_(* "-"??_);_(@_)</c:formatCode>
                <c:ptCount val="4"/>
                <c:pt idx="0">
                  <c:v>1007200</c:v>
                </c:pt>
                <c:pt idx="1">
                  <c:v>2490900</c:v>
                </c:pt>
                <c:pt idx="2">
                  <c:v>2189700</c:v>
                </c:pt>
                <c:pt idx="3">
                  <c:v>0</c:v>
                </c:pt>
              </c:numCache>
            </c:numRef>
          </c:val>
        </c:ser>
        <c:dLbls>
          <c:showPercent val="1"/>
        </c:dLbls>
      </c:pie3DChart>
    </c:plotArea>
    <c:legend>
      <c:legendPos val="r"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2007 SBUX COMMON-SIZE</a:t>
            </a:r>
            <a:r>
              <a:rPr lang="en-US" sz="1200" baseline="0"/>
              <a:t> BAL SHEET PRESENTED GRAPHICALLY</a:t>
            </a:r>
            <a:endParaRPr lang="en-US" sz="1200"/>
          </a:p>
        </c:rich>
      </c:tx>
      <c:layout>
        <c:manualLayout>
          <c:xMode val="edge"/>
          <c:yMode val="edge"/>
          <c:x val="0.12751694907394526"/>
          <c:y val="2.7777667032127331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'2007 Bal Sheet Graph'!$A$25:$A$30</c:f>
              <c:strCache>
                <c:ptCount val="1"/>
                <c:pt idx="0">
                  <c:v>Current Assets PP&amp;E Goodwill Long-term investments Other Intangible Assets Other Assets</c:v>
                </c:pt>
              </c:strCache>
            </c:strRef>
          </c:tx>
          <c:dLbls>
            <c:showPercent val="1"/>
            <c:showLeaderLines val="1"/>
          </c:dLbls>
          <c:cat>
            <c:strRef>
              <c:f>'2007 Bal Sheet Graph'!$A$25:$A$30</c:f>
              <c:strCache>
                <c:ptCount val="6"/>
                <c:pt idx="0">
                  <c:v>Current Assets</c:v>
                </c:pt>
                <c:pt idx="1">
                  <c:v>PP&amp;E</c:v>
                </c:pt>
                <c:pt idx="2">
                  <c:v>Goodwill</c:v>
                </c:pt>
                <c:pt idx="3">
                  <c:v>Long-term investments</c:v>
                </c:pt>
                <c:pt idx="4">
                  <c:v>Other Intangible Assets</c:v>
                </c:pt>
                <c:pt idx="5">
                  <c:v>Other Assets</c:v>
                </c:pt>
              </c:strCache>
            </c:strRef>
          </c:cat>
          <c:val>
            <c:numRef>
              <c:f>'2007 Bal Sheet Graph'!$E$25:$E$30</c:f>
              <c:numCache>
                <c:formatCode>_(* #,##0_);_(* \(#,##0\);_(* "-"??_);_(@_)</c:formatCode>
                <c:ptCount val="6"/>
                <c:pt idx="0">
                  <c:v>1696487</c:v>
                </c:pt>
                <c:pt idx="1">
                  <c:v>2890433</c:v>
                </c:pt>
                <c:pt idx="2">
                  <c:v>215625</c:v>
                </c:pt>
                <c:pt idx="3">
                  <c:v>538714</c:v>
                </c:pt>
                <c:pt idx="4">
                  <c:v>42043</c:v>
                </c:pt>
                <c:pt idx="5">
                  <c:v>261100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281353</xdr:colOff>
      <xdr:row>0</xdr:row>
      <xdr:rowOff>156060</xdr:rowOff>
    </xdr:from>
    <xdr:to>
      <xdr:col>8</xdr:col>
      <xdr:colOff>509954</xdr:colOff>
      <xdr:row>30</xdr:row>
      <xdr:rowOff>109903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0.74677</cdr:x>
      <cdr:y>0.24653</cdr:y>
    </cdr:from>
    <cdr:to>
      <cdr:x>0.9</cdr:x>
      <cdr:y>0.37153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410075" y="676275"/>
          <a:ext cx="904875" cy="3429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000" b="1"/>
            <a:t>Net Revenues = 100%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85724</xdr:colOff>
      <xdr:row>1</xdr:row>
      <xdr:rowOff>9525</xdr:rowOff>
    </xdr:from>
    <xdr:to>
      <xdr:col>10</xdr:col>
      <xdr:colOff>123825</xdr:colOff>
      <xdr:row>19</xdr:row>
      <xdr:rowOff>19051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304799</xdr:colOff>
      <xdr:row>16</xdr:row>
      <xdr:rowOff>95250</xdr:rowOff>
    </xdr:from>
    <xdr:ext cx="1010341" cy="304799"/>
    <xdr:sp macro="" textlink="">
      <xdr:nvSpPr>
        <xdr:cNvPr id="4" name="TextBox 3"/>
        <xdr:cNvSpPr txBox="1"/>
      </xdr:nvSpPr>
      <xdr:spPr>
        <a:xfrm rot="10800000" flipV="1">
          <a:off x="304799" y="3143250"/>
          <a:ext cx="1010341" cy="3047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 b="1"/>
            <a:t>Assets = 100%</a:t>
          </a:r>
        </a:p>
      </xdr:txBody>
    </xdr:sp>
    <xdr:clientData/>
  </xdr:oneCellAnchor>
  <xdr:twoCellAnchor>
    <xdr:from>
      <xdr:col>0</xdr:col>
      <xdr:colOff>161923</xdr:colOff>
      <xdr:row>33</xdr:row>
      <xdr:rowOff>28576</xdr:rowOff>
    </xdr:from>
    <xdr:to>
      <xdr:col>10</xdr:col>
      <xdr:colOff>133350</xdr:colOff>
      <xdr:row>54</xdr:row>
      <xdr:rowOff>114300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0</xdr:col>
      <xdr:colOff>295275</xdr:colOff>
      <xdr:row>52</xdr:row>
      <xdr:rowOff>76200</xdr:rowOff>
    </xdr:from>
    <xdr:ext cx="2683235" cy="264560"/>
    <xdr:sp macro="" textlink="">
      <xdr:nvSpPr>
        <xdr:cNvPr id="8" name="TextBox 7"/>
        <xdr:cNvSpPr txBox="1"/>
      </xdr:nvSpPr>
      <xdr:spPr>
        <a:xfrm>
          <a:off x="295275" y="9982200"/>
          <a:ext cx="268323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 b="1"/>
            <a:t>Liabilities and Shareholder's Equity = 100%</a:t>
          </a:r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0</xdr:row>
      <xdr:rowOff>38099</xdr:rowOff>
    </xdr:from>
    <xdr:to>
      <xdr:col>10</xdr:col>
      <xdr:colOff>428625</xdr:colOff>
      <xdr:row>22</xdr:row>
      <xdr:rowOff>9524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352425</xdr:colOff>
      <xdr:row>19</xdr:row>
      <xdr:rowOff>0</xdr:rowOff>
    </xdr:from>
    <xdr:ext cx="1010341" cy="264560"/>
    <xdr:sp macro="" textlink="">
      <xdr:nvSpPr>
        <xdr:cNvPr id="3" name="TextBox 2"/>
        <xdr:cNvSpPr txBox="1"/>
      </xdr:nvSpPr>
      <xdr:spPr>
        <a:xfrm>
          <a:off x="352425" y="3619500"/>
          <a:ext cx="10103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 b="1"/>
            <a:t>Assets = 100%</a:t>
          </a:r>
        </a:p>
      </xdr:txBody>
    </xdr:sp>
    <xdr:clientData/>
  </xdr:oneCellAnchor>
  <xdr:twoCellAnchor>
    <xdr:from>
      <xdr:col>0</xdr:col>
      <xdr:colOff>85724</xdr:colOff>
      <xdr:row>33</xdr:row>
      <xdr:rowOff>38099</xdr:rowOff>
    </xdr:from>
    <xdr:to>
      <xdr:col>10</xdr:col>
      <xdr:colOff>323850</xdr:colOff>
      <xdr:row>50</xdr:row>
      <xdr:rowOff>133350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0.01783</cdr:x>
      <cdr:y>0.88746</cdr:y>
    </cdr:from>
    <cdr:to>
      <cdr:x>0.18895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95251" y="2628901"/>
          <a:ext cx="914400" cy="3333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0.07308</cdr:x>
      <cdr:y>0.69132</cdr:y>
    </cdr:from>
    <cdr:to>
      <cdr:x>0.24421</cdr:x>
      <cdr:y>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90526" y="2695576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0.01573</cdr:x>
      <cdr:y>0.90286</cdr:y>
    </cdr:from>
    <cdr:to>
      <cdr:x>0.50236</cdr:x>
      <cdr:y>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109379" y="3009901"/>
          <a:ext cx="3383660" cy="323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 b="1"/>
            <a:t>Liabilities</a:t>
          </a:r>
          <a:r>
            <a:rPr lang="en-US" sz="1100" b="1" baseline="0"/>
            <a:t> and Shareholder's Equity = 100%</a:t>
          </a:r>
          <a:endParaRPr lang="en-US" sz="1100" b="1"/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1</xdr:row>
      <xdr:rowOff>19049</xdr:rowOff>
    </xdr:from>
    <xdr:to>
      <xdr:col>10</xdr:col>
      <xdr:colOff>342900</xdr:colOff>
      <xdr:row>19</xdr:row>
      <xdr:rowOff>85724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276225</xdr:colOff>
      <xdr:row>16</xdr:row>
      <xdr:rowOff>161925</xdr:rowOff>
    </xdr:from>
    <xdr:ext cx="1010341" cy="264560"/>
    <xdr:sp macro="" textlink="">
      <xdr:nvSpPr>
        <xdr:cNvPr id="3" name="TextBox 2"/>
        <xdr:cNvSpPr txBox="1"/>
      </xdr:nvSpPr>
      <xdr:spPr>
        <a:xfrm>
          <a:off x="276225" y="3209925"/>
          <a:ext cx="10103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 b="1"/>
            <a:t>Assets = 100%</a:t>
          </a:r>
        </a:p>
      </xdr:txBody>
    </xdr:sp>
    <xdr:clientData/>
  </xdr:oneCellAnchor>
  <xdr:twoCellAnchor>
    <xdr:from>
      <xdr:col>0</xdr:col>
      <xdr:colOff>123824</xdr:colOff>
      <xdr:row>33</xdr:row>
      <xdr:rowOff>57150</xdr:rowOff>
    </xdr:from>
    <xdr:to>
      <xdr:col>10</xdr:col>
      <xdr:colOff>561975</xdr:colOff>
      <xdr:row>50</xdr:row>
      <xdr:rowOff>114300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0</xdr:col>
      <xdr:colOff>257175</xdr:colOff>
      <xdr:row>48</xdr:row>
      <xdr:rowOff>123825</xdr:rowOff>
    </xdr:from>
    <xdr:ext cx="2683235" cy="264560"/>
    <xdr:sp macro="" textlink="">
      <xdr:nvSpPr>
        <xdr:cNvPr id="5" name="TextBox 4"/>
        <xdr:cNvSpPr txBox="1"/>
      </xdr:nvSpPr>
      <xdr:spPr>
        <a:xfrm>
          <a:off x="257175" y="9839325"/>
          <a:ext cx="268323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 b="1"/>
            <a:t>Liabilities and Shareholder's Equity = 100%</a:t>
          </a:r>
        </a:p>
      </xdr:txBody>
    </xdr:sp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0.3747</cdr:x>
      <cdr:y>0.71601</cdr:y>
    </cdr:from>
    <cdr:to>
      <cdr:x>0.48109</cdr:x>
      <cdr:y>0.75559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019426" y="3962403"/>
          <a:ext cx="857250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0.29215</cdr:x>
      <cdr:y>0.73713</cdr:y>
    </cdr:from>
    <cdr:to>
      <cdr:x>0.39026</cdr:x>
      <cdr:y>0.7836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2352921" y="4178659"/>
          <a:ext cx="790154" cy="2634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 b="1"/>
            <a:t>Year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266699</xdr:colOff>
      <xdr:row>1</xdr:row>
      <xdr:rowOff>9522</xdr:rowOff>
    </xdr:from>
    <xdr:to>
      <xdr:col>8</xdr:col>
      <xdr:colOff>495300</xdr:colOff>
      <xdr:row>30</xdr:row>
      <xdr:rowOff>19050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0.16791</cdr:x>
      <cdr:y>0.0355</cdr:y>
    </cdr:from>
    <cdr:to>
      <cdr:x>0.98507</cdr:x>
      <cdr:y>0.11243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857250" y="114301"/>
          <a:ext cx="4171950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050"/>
        </a:p>
      </cdr:txBody>
    </cdr:sp>
  </cdr:relSizeAnchor>
  <cdr:relSizeAnchor xmlns:cdr="http://schemas.openxmlformats.org/drawingml/2006/chartDrawing">
    <cdr:from>
      <cdr:x>0.3747</cdr:x>
      <cdr:y>0.71601</cdr:y>
    </cdr:from>
    <cdr:to>
      <cdr:x>0.48109</cdr:x>
      <cdr:y>0.75559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019426" y="3962403"/>
          <a:ext cx="857250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0.29215</cdr:x>
      <cdr:y>0.69072</cdr:y>
    </cdr:from>
    <cdr:to>
      <cdr:x>0.39026</cdr:x>
      <cdr:y>0.73269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2352921" y="3822459"/>
          <a:ext cx="790154" cy="2322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 b="1"/>
            <a:t>Year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123823</xdr:rowOff>
    </xdr:from>
    <xdr:to>
      <xdr:col>5</xdr:col>
      <xdr:colOff>600075</xdr:colOff>
      <xdr:row>22</xdr:row>
      <xdr:rowOff>66674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</xdr:col>
      <xdr:colOff>847725</xdr:colOff>
      <xdr:row>4</xdr:row>
      <xdr:rowOff>95250</xdr:rowOff>
    </xdr:from>
    <xdr:ext cx="1716688" cy="342786"/>
    <xdr:sp macro="" textlink="">
      <xdr:nvSpPr>
        <xdr:cNvPr id="4" name="TextBox 3"/>
        <xdr:cNvSpPr txBox="1"/>
      </xdr:nvSpPr>
      <xdr:spPr>
        <a:xfrm>
          <a:off x="3238500" y="857250"/>
          <a:ext cx="1716688" cy="342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800" b="1"/>
            <a:t>Sharp increase in 2005 due to </a:t>
          </a:r>
        </a:p>
        <a:p>
          <a:r>
            <a:rPr lang="en-US" sz="800" b="1"/>
            <a:t>$1.1B</a:t>
          </a:r>
          <a:r>
            <a:rPr lang="en-US" sz="800" b="1" baseline="0"/>
            <a:t> repurchase of commont stock</a:t>
          </a:r>
          <a:endParaRPr lang="en-US" sz="800" b="1"/>
        </a:p>
      </xdr:txBody>
    </xdr:sp>
    <xdr:clientData/>
  </xdr:one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0.35357</cdr:x>
      <cdr:y>0.67901</cdr:y>
    </cdr:from>
    <cdr:to>
      <cdr:x>0.48009</cdr:x>
      <cdr:y>0.73219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231782" y="2806946"/>
          <a:ext cx="798634" cy="2198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0.30714</cdr:x>
      <cdr:y>0.64888</cdr:y>
    </cdr:from>
    <cdr:to>
      <cdr:x>0.43947</cdr:x>
      <cdr:y>0.7056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938705" y="2682388"/>
          <a:ext cx="835269" cy="2344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 b="1"/>
            <a:t>Year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1</xdr:row>
      <xdr:rowOff>19049</xdr:rowOff>
    </xdr:from>
    <xdr:to>
      <xdr:col>11</xdr:col>
      <xdr:colOff>95250</xdr:colOff>
      <xdr:row>19</xdr:row>
      <xdr:rowOff>66675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8</xdr:col>
      <xdr:colOff>171451</xdr:colOff>
      <xdr:row>4</xdr:row>
      <xdr:rowOff>161926</xdr:rowOff>
    </xdr:from>
    <xdr:ext cx="1371600" cy="201226"/>
    <xdr:sp macro="" textlink="">
      <xdr:nvSpPr>
        <xdr:cNvPr id="8" name="TextBox 7"/>
        <xdr:cNvSpPr txBox="1"/>
      </xdr:nvSpPr>
      <xdr:spPr>
        <a:xfrm>
          <a:off x="5391151" y="923926"/>
          <a:ext cx="1371600" cy="2012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000" b="1"/>
            <a:t>Net Revenues</a:t>
          </a:r>
          <a:r>
            <a:rPr lang="en-US" sz="1000" b="1" baseline="0"/>
            <a:t> = 100%</a:t>
          </a:r>
          <a:endParaRPr lang="en-US" sz="1000" b="1"/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</xdr:row>
      <xdr:rowOff>1</xdr:rowOff>
    </xdr:from>
    <xdr:to>
      <xdr:col>10</xdr:col>
      <xdr:colOff>47626</xdr:colOff>
      <xdr:row>18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7</xdr:col>
      <xdr:colOff>342900</xdr:colOff>
      <xdr:row>6</xdr:row>
      <xdr:rowOff>142875</xdr:rowOff>
    </xdr:from>
    <xdr:ext cx="1332801" cy="248851"/>
    <xdr:sp macro="" textlink="">
      <xdr:nvSpPr>
        <xdr:cNvPr id="3" name="TextBox 2"/>
        <xdr:cNvSpPr txBox="1"/>
      </xdr:nvSpPr>
      <xdr:spPr>
        <a:xfrm>
          <a:off x="5305425" y="1285875"/>
          <a:ext cx="1332801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000" b="1"/>
            <a:t>Net Revenues = 100%</a:t>
          </a:r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</xdr:row>
      <xdr:rowOff>28574</xdr:rowOff>
    </xdr:from>
    <xdr:to>
      <xdr:col>11</xdr:col>
      <xdr:colOff>19050</xdr:colOff>
      <xdr:row>19</xdr:row>
      <xdr:rowOff>152399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52"/>
  <sheetViews>
    <sheetView showGridLines="0" zoomScaleNormal="100" workbookViewId="0">
      <selection sqref="A1:K5"/>
    </sheetView>
  </sheetViews>
  <sheetFormatPr defaultRowHeight="15"/>
  <cols>
    <col min="2" max="2" width="36.5703125" bestFit="1" customWidth="1"/>
    <col min="3" max="3" width="14" bestFit="1" customWidth="1"/>
    <col min="4" max="4" width="1.7109375" customWidth="1"/>
    <col min="5" max="5" width="14" bestFit="1" customWidth="1"/>
    <col min="6" max="6" width="1.7109375" customWidth="1"/>
    <col min="7" max="7" width="13.28515625" bestFit="1" customWidth="1"/>
    <col min="8" max="8" width="1.7109375" customWidth="1"/>
    <col min="9" max="9" width="13.42578125" bestFit="1" customWidth="1"/>
    <col min="10" max="10" width="1.7109375" customWidth="1"/>
    <col min="11" max="11" width="13.42578125" bestFit="1" customWidth="1"/>
    <col min="12" max="12" width="1.7109375" customWidth="1"/>
  </cols>
  <sheetData>
    <row r="1" spans="1:12" ht="17.25">
      <c r="A1" s="45" t="s">
        <v>0</v>
      </c>
      <c r="B1" s="45"/>
      <c r="C1" s="2">
        <v>39719</v>
      </c>
      <c r="D1" s="3"/>
      <c r="E1" s="2">
        <v>39355</v>
      </c>
      <c r="F1" s="3"/>
      <c r="G1" s="2">
        <v>38991</v>
      </c>
      <c r="H1" s="3"/>
      <c r="I1" s="2">
        <v>38627</v>
      </c>
      <c r="J1" s="3"/>
      <c r="K1" s="2">
        <v>38263</v>
      </c>
      <c r="L1" s="4">
        <v>1</v>
      </c>
    </row>
    <row r="2" spans="1:12" ht="17.25">
      <c r="A2" s="46" t="s">
        <v>1</v>
      </c>
      <c r="B2" s="46"/>
      <c r="C2" s="6" t="s">
        <v>2</v>
      </c>
      <c r="D2" s="3"/>
      <c r="E2" s="6" t="s">
        <v>2</v>
      </c>
      <c r="F2" s="3"/>
      <c r="G2" s="6" t="s">
        <v>2</v>
      </c>
      <c r="H2" s="3"/>
      <c r="I2" s="6" t="s">
        <v>2</v>
      </c>
      <c r="J2" s="3"/>
      <c r="K2" s="6" t="s">
        <v>2</v>
      </c>
      <c r="L2" s="3"/>
    </row>
    <row r="3" spans="1:12" ht="17.25">
      <c r="A3" s="46" t="s">
        <v>3</v>
      </c>
      <c r="B3" s="46"/>
      <c r="C3" s="6" t="s">
        <v>4</v>
      </c>
      <c r="D3" s="3"/>
      <c r="E3" s="6" t="s">
        <v>4</v>
      </c>
      <c r="F3" s="3"/>
      <c r="G3" s="6" t="s">
        <v>4</v>
      </c>
      <c r="H3" s="3"/>
      <c r="I3" s="6" t="s">
        <v>4</v>
      </c>
      <c r="J3" s="3"/>
      <c r="K3" s="6" t="s">
        <v>4</v>
      </c>
      <c r="L3" s="3"/>
    </row>
    <row r="4" spans="1:12" ht="17.25">
      <c r="A4" s="46" t="s">
        <v>5</v>
      </c>
      <c r="B4" s="46"/>
      <c r="C4" s="6" t="s">
        <v>6</v>
      </c>
      <c r="D4" s="3"/>
      <c r="E4" s="6" t="s">
        <v>6</v>
      </c>
      <c r="F4" s="3"/>
      <c r="G4" s="6" t="s">
        <v>6</v>
      </c>
      <c r="H4" s="3"/>
      <c r="I4" s="6" t="s">
        <v>6</v>
      </c>
      <c r="J4" s="3"/>
      <c r="K4" s="6" t="s">
        <v>6</v>
      </c>
      <c r="L4" s="3"/>
    </row>
    <row r="5" spans="1:12" ht="17.25">
      <c r="A5" s="46" t="s">
        <v>7</v>
      </c>
      <c r="B5" s="46"/>
      <c r="C5" s="6" t="s">
        <v>8</v>
      </c>
      <c r="D5" s="3"/>
      <c r="E5" s="6" t="s">
        <v>8</v>
      </c>
      <c r="F5" s="3"/>
      <c r="G5" s="6" t="s">
        <v>8</v>
      </c>
      <c r="H5" s="3"/>
      <c r="I5" s="6" t="s">
        <v>8</v>
      </c>
      <c r="J5" s="3"/>
      <c r="K5" s="6" t="s">
        <v>8</v>
      </c>
      <c r="L5" s="3"/>
    </row>
    <row r="6" spans="1:12" ht="7.5" customHeight="1">
      <c r="A6" s="46"/>
      <c r="B6" s="46"/>
      <c r="C6" s="5"/>
      <c r="D6" s="5"/>
      <c r="E6" s="5"/>
      <c r="F6" s="5"/>
      <c r="G6" s="5"/>
    </row>
    <row r="7" spans="1:12" ht="17.25">
      <c r="A7" s="7"/>
      <c r="B7" s="7" t="s">
        <v>9</v>
      </c>
      <c r="C7" s="8">
        <v>8771900</v>
      </c>
      <c r="D7" s="9"/>
      <c r="E7" s="8">
        <v>7998265</v>
      </c>
      <c r="F7" s="9"/>
      <c r="G7" s="8">
        <v>6583098</v>
      </c>
      <c r="H7" s="9"/>
      <c r="I7" s="8">
        <v>5391927</v>
      </c>
      <c r="J7" s="9"/>
      <c r="K7" s="8">
        <v>4457378</v>
      </c>
      <c r="L7" s="9"/>
    </row>
    <row r="8" spans="1:12" ht="17.25">
      <c r="A8" s="10"/>
      <c r="B8" s="10" t="s">
        <v>10</v>
      </c>
      <c r="C8" s="11">
        <v>1171600</v>
      </c>
      <c r="D8" s="12"/>
      <c r="E8" s="11">
        <v>1026338</v>
      </c>
      <c r="F8" s="12"/>
      <c r="G8" s="11">
        <v>860676</v>
      </c>
      <c r="H8" s="12"/>
      <c r="I8" s="11">
        <v>673015</v>
      </c>
      <c r="J8" s="12"/>
      <c r="K8" s="11">
        <v>565798</v>
      </c>
      <c r="L8" s="12"/>
    </row>
    <row r="9" spans="1:12" ht="17.25">
      <c r="A9" s="7"/>
      <c r="B9" s="7" t="s">
        <v>11</v>
      </c>
      <c r="C9" s="8">
        <v>439500</v>
      </c>
      <c r="D9" s="9"/>
      <c r="E9" s="8">
        <v>386894</v>
      </c>
      <c r="F9" s="9"/>
      <c r="G9" s="8">
        <v>343168</v>
      </c>
      <c r="H9" s="9"/>
      <c r="I9" s="8">
        <v>304358</v>
      </c>
      <c r="J9" s="9"/>
      <c r="K9" s="8">
        <v>271071</v>
      </c>
      <c r="L9" s="9"/>
    </row>
    <row r="10" spans="1:12" ht="17.25">
      <c r="A10" s="10"/>
      <c r="B10" s="10" t="s">
        <v>12</v>
      </c>
      <c r="C10" s="11">
        <v>1611100</v>
      </c>
      <c r="D10" s="12"/>
      <c r="E10" s="11">
        <v>1413232</v>
      </c>
      <c r="F10" s="12"/>
      <c r="G10" s="11">
        <v>1203844</v>
      </c>
      <c r="H10" s="12"/>
      <c r="I10" s="11">
        <v>977373</v>
      </c>
      <c r="J10" s="12"/>
      <c r="K10" s="11">
        <v>836869</v>
      </c>
      <c r="L10" s="12"/>
    </row>
    <row r="11" spans="1:12" ht="17.25">
      <c r="A11" s="7"/>
      <c r="B11" s="7" t="s">
        <v>13</v>
      </c>
      <c r="C11" s="8">
        <v>10383000</v>
      </c>
      <c r="D11" s="9"/>
      <c r="E11" s="8">
        <v>9411497</v>
      </c>
      <c r="F11" s="9"/>
      <c r="G11" s="8">
        <v>7786942</v>
      </c>
      <c r="H11" s="9"/>
      <c r="I11" s="8">
        <v>6369300</v>
      </c>
      <c r="J11" s="9"/>
      <c r="K11" s="8">
        <v>5294247</v>
      </c>
      <c r="L11" s="9"/>
    </row>
    <row r="12" spans="1:12" ht="17.25">
      <c r="A12" s="7"/>
      <c r="B12" s="20" t="s">
        <v>188</v>
      </c>
      <c r="C12" s="22">
        <f>C11/$K$11</f>
        <v>1.9611854150363592</v>
      </c>
      <c r="D12" s="22"/>
      <c r="E12" s="22">
        <f t="shared" ref="E12:K12" si="0">E11/$K$11</f>
        <v>1.7776837763708417</v>
      </c>
      <c r="F12" s="22"/>
      <c r="G12" s="22">
        <f t="shared" si="0"/>
        <v>1.4708308849209339</v>
      </c>
      <c r="H12" s="22"/>
      <c r="I12" s="22">
        <f t="shared" si="0"/>
        <v>1.2030606052192125</v>
      </c>
      <c r="J12" s="22"/>
      <c r="K12" s="22">
        <f t="shared" si="0"/>
        <v>1</v>
      </c>
      <c r="L12" s="9"/>
    </row>
    <row r="13" spans="1:12" ht="17.25">
      <c r="A13" s="10"/>
      <c r="B13" s="10" t="s">
        <v>14</v>
      </c>
      <c r="C13" s="11">
        <v>4645300</v>
      </c>
      <c r="D13" s="12"/>
      <c r="E13" s="11">
        <v>3999124</v>
      </c>
      <c r="F13" s="12"/>
      <c r="G13" s="11">
        <v>3178791</v>
      </c>
      <c r="H13" s="12"/>
      <c r="I13" s="11">
        <v>2605212</v>
      </c>
      <c r="J13" s="12"/>
      <c r="K13" s="11">
        <v>2198654</v>
      </c>
      <c r="L13" s="12"/>
    </row>
    <row r="14" spans="1:12" ht="17.25">
      <c r="A14" s="7"/>
      <c r="B14" s="7" t="s">
        <v>15</v>
      </c>
      <c r="C14" s="8">
        <v>3745100</v>
      </c>
      <c r="D14" s="9"/>
      <c r="E14" s="8">
        <v>3215889</v>
      </c>
      <c r="F14" s="9"/>
      <c r="G14" s="8">
        <v>2687815</v>
      </c>
      <c r="H14" s="9"/>
      <c r="I14" s="8">
        <v>2165911</v>
      </c>
      <c r="J14" s="9"/>
      <c r="K14" s="8">
        <v>1790168</v>
      </c>
      <c r="L14" s="9"/>
    </row>
    <row r="15" spans="1:12" ht="17.25">
      <c r="A15" s="10"/>
      <c r="B15" s="10" t="s">
        <v>16</v>
      </c>
      <c r="C15" s="11">
        <v>330100</v>
      </c>
      <c r="D15" s="12"/>
      <c r="E15" s="11">
        <v>294136</v>
      </c>
      <c r="F15" s="12"/>
      <c r="G15" s="11">
        <v>260087</v>
      </c>
      <c r="H15" s="12"/>
      <c r="I15" s="11">
        <v>197024</v>
      </c>
      <c r="J15" s="12"/>
      <c r="K15" s="11">
        <v>171648</v>
      </c>
      <c r="L15" s="12"/>
    </row>
    <row r="16" spans="1:12" ht="17.25">
      <c r="A16" s="7"/>
      <c r="B16" s="7" t="s">
        <v>17</v>
      </c>
      <c r="C16" s="8">
        <v>549300</v>
      </c>
      <c r="D16" s="9"/>
      <c r="E16" s="8">
        <v>467160</v>
      </c>
      <c r="F16" s="9"/>
      <c r="G16" s="8">
        <v>387211</v>
      </c>
      <c r="H16" s="9"/>
      <c r="I16" s="8">
        <v>340169</v>
      </c>
      <c r="J16" s="9"/>
      <c r="K16" s="8">
        <v>280024</v>
      </c>
      <c r="L16" s="9"/>
    </row>
    <row r="17" spans="1:12" ht="17.25">
      <c r="A17" s="10"/>
      <c r="B17" s="10" t="s">
        <v>18</v>
      </c>
      <c r="C17" s="11">
        <v>456000</v>
      </c>
      <c r="D17" s="12"/>
      <c r="E17" s="11">
        <v>489249</v>
      </c>
      <c r="F17" s="12"/>
      <c r="G17" s="11">
        <v>473023</v>
      </c>
      <c r="H17" s="12"/>
      <c r="I17" s="11">
        <v>357114</v>
      </c>
      <c r="J17" s="12"/>
      <c r="K17" s="11">
        <v>304293</v>
      </c>
      <c r="L17" s="12"/>
    </row>
    <row r="18" spans="1:12" ht="17.25">
      <c r="A18" s="7"/>
      <c r="B18" s="7" t="s">
        <v>19</v>
      </c>
      <c r="C18" s="8">
        <v>266900</v>
      </c>
      <c r="D18" s="9"/>
      <c r="E18" s="13" t="s">
        <v>20</v>
      </c>
      <c r="F18" s="9"/>
      <c r="G18" s="13" t="s">
        <v>20</v>
      </c>
      <c r="H18" s="9"/>
      <c r="I18" s="13" t="s">
        <v>20</v>
      </c>
      <c r="J18" s="9"/>
      <c r="K18" s="13" t="s">
        <v>20</v>
      </c>
      <c r="L18" s="9"/>
    </row>
    <row r="19" spans="1:12" ht="17.25">
      <c r="A19" s="10"/>
      <c r="B19" s="10" t="s">
        <v>21</v>
      </c>
      <c r="C19" s="11">
        <v>9992700</v>
      </c>
      <c r="D19" s="12"/>
      <c r="E19" s="11">
        <v>8465558</v>
      </c>
      <c r="F19" s="12"/>
      <c r="G19" s="11">
        <v>6986927</v>
      </c>
      <c r="H19" s="12"/>
      <c r="I19" s="11">
        <v>5665430</v>
      </c>
      <c r="J19" s="12"/>
      <c r="K19" s="11">
        <v>4744787</v>
      </c>
      <c r="L19" s="12"/>
    </row>
    <row r="20" spans="1:12" ht="17.25">
      <c r="A20" s="7"/>
      <c r="B20" s="7" t="s">
        <v>22</v>
      </c>
      <c r="C20" s="8">
        <v>113600</v>
      </c>
      <c r="D20" s="9"/>
      <c r="E20" s="8">
        <v>108006</v>
      </c>
      <c r="F20" s="9"/>
      <c r="G20" s="8">
        <v>93937</v>
      </c>
      <c r="H20" s="9"/>
      <c r="I20" s="8">
        <v>76745</v>
      </c>
      <c r="J20" s="9"/>
      <c r="K20" s="8">
        <v>60657</v>
      </c>
      <c r="L20" s="9"/>
    </row>
    <row r="21" spans="1:12" ht="17.25">
      <c r="A21" s="10"/>
      <c r="B21" s="10" t="s">
        <v>23</v>
      </c>
      <c r="C21" s="11">
        <v>503900</v>
      </c>
      <c r="D21" s="12"/>
      <c r="E21" s="11">
        <v>1053945</v>
      </c>
      <c r="F21" s="12"/>
      <c r="G21" s="11">
        <v>893952</v>
      </c>
      <c r="H21" s="12"/>
      <c r="I21" s="11">
        <v>780615</v>
      </c>
      <c r="J21" s="12"/>
      <c r="K21" s="11">
        <v>610117</v>
      </c>
      <c r="L21" s="12"/>
    </row>
    <row r="22" spans="1:12" ht="17.25">
      <c r="A22" s="10"/>
      <c r="B22" s="20" t="s">
        <v>189</v>
      </c>
      <c r="C22" s="22">
        <f>C21/$K$21</f>
        <v>0.82590716206891468</v>
      </c>
      <c r="D22" s="22"/>
      <c r="E22" s="22">
        <f t="shared" ref="E22:K22" si="1">E21/$K$21</f>
        <v>1.7274473584574761</v>
      </c>
      <c r="F22" s="22"/>
      <c r="G22" s="22">
        <f t="shared" si="1"/>
        <v>1.4652140491086136</v>
      </c>
      <c r="H22" s="22"/>
      <c r="I22" s="22">
        <f t="shared" si="1"/>
        <v>1.2794513183536929</v>
      </c>
      <c r="J22" s="22"/>
      <c r="K22" s="22">
        <f t="shared" si="1"/>
        <v>1</v>
      </c>
      <c r="L22" s="12"/>
    </row>
    <row r="23" spans="1:12" ht="17.25">
      <c r="A23" s="7"/>
      <c r="B23" s="7" t="s">
        <v>24</v>
      </c>
      <c r="C23" s="8">
        <v>9000</v>
      </c>
      <c r="D23" s="9"/>
      <c r="E23" s="8">
        <v>2419</v>
      </c>
      <c r="F23" s="9"/>
      <c r="G23" s="8">
        <v>12291</v>
      </c>
      <c r="H23" s="9"/>
      <c r="I23" s="8">
        <v>15829</v>
      </c>
      <c r="J23" s="9"/>
      <c r="K23" s="8">
        <v>14140</v>
      </c>
      <c r="L23" s="9"/>
    </row>
    <row r="24" spans="1:12" ht="17.25">
      <c r="A24" s="10"/>
      <c r="B24" s="10" t="s">
        <v>25</v>
      </c>
      <c r="C24" s="11">
        <v>53400</v>
      </c>
      <c r="D24" s="12"/>
      <c r="E24" s="14" t="s">
        <v>20</v>
      </c>
      <c r="F24" s="12"/>
      <c r="G24" s="14" t="s">
        <v>20</v>
      </c>
      <c r="H24" s="12"/>
      <c r="I24" s="14" t="s">
        <v>20</v>
      </c>
      <c r="J24" s="12"/>
      <c r="K24" s="14" t="s">
        <v>20</v>
      </c>
      <c r="L24" s="12"/>
    </row>
    <row r="25" spans="1:12" ht="17.25">
      <c r="A25" s="7"/>
      <c r="B25" s="7" t="s">
        <v>26</v>
      </c>
      <c r="C25" s="8">
        <v>459500</v>
      </c>
      <c r="D25" s="9"/>
      <c r="E25" s="8">
        <v>1056364</v>
      </c>
      <c r="F25" s="9"/>
      <c r="G25" s="8">
        <v>906243</v>
      </c>
      <c r="H25" s="9"/>
      <c r="I25" s="8">
        <v>796444</v>
      </c>
      <c r="J25" s="9"/>
      <c r="K25" s="8">
        <v>624257</v>
      </c>
      <c r="L25" s="9"/>
    </row>
    <row r="26" spans="1:12" ht="30">
      <c r="A26" s="10"/>
      <c r="B26" s="10" t="s">
        <v>27</v>
      </c>
      <c r="C26" s="11">
        <v>180400</v>
      </c>
      <c r="D26" s="12"/>
      <c r="E26" s="11">
        <v>326725</v>
      </c>
      <c r="F26" s="12"/>
      <c r="G26" s="11">
        <v>332202</v>
      </c>
      <c r="H26" s="12"/>
      <c r="I26" s="11">
        <v>273178</v>
      </c>
      <c r="J26" s="12"/>
      <c r="K26" s="11">
        <v>188647</v>
      </c>
      <c r="L26" s="12"/>
    </row>
    <row r="27" spans="1:12" ht="30">
      <c r="A27" s="7"/>
      <c r="B27" s="7" t="s">
        <v>28</v>
      </c>
      <c r="C27" s="8">
        <v>34300</v>
      </c>
      <c r="D27" s="9"/>
      <c r="E27" s="8">
        <v>65308</v>
      </c>
      <c r="F27" s="9"/>
      <c r="G27" s="8">
        <v>57759</v>
      </c>
      <c r="H27" s="9"/>
      <c r="I27" s="8">
        <v>51949</v>
      </c>
      <c r="J27" s="9"/>
      <c r="K27" s="8">
        <v>36383</v>
      </c>
      <c r="L27" s="9"/>
    </row>
    <row r="28" spans="1:12" ht="30">
      <c r="A28" s="10"/>
      <c r="B28" s="10" t="s">
        <v>29</v>
      </c>
      <c r="C28" s="11">
        <v>40400</v>
      </c>
      <c r="D28" s="12"/>
      <c r="E28" s="11">
        <v>31181</v>
      </c>
      <c r="F28" s="12"/>
      <c r="G28" s="11">
        <v>12398</v>
      </c>
      <c r="H28" s="12"/>
      <c r="I28" s="11">
        <v>14106</v>
      </c>
      <c r="J28" s="12"/>
      <c r="K28" s="11">
        <v>10218</v>
      </c>
      <c r="L28" s="12"/>
    </row>
    <row r="29" spans="1:12" ht="30">
      <c r="A29" s="7"/>
      <c r="B29" s="7" t="s">
        <v>30</v>
      </c>
      <c r="C29" s="8">
        <v>-111100</v>
      </c>
      <c r="D29" s="9"/>
      <c r="E29" s="8">
        <v>-39488</v>
      </c>
      <c r="F29" s="9"/>
      <c r="G29" s="8">
        <v>-77589</v>
      </c>
      <c r="H29" s="9"/>
      <c r="I29" s="8">
        <v>-37256</v>
      </c>
      <c r="J29" s="9"/>
      <c r="K29" s="8">
        <v>-2766</v>
      </c>
      <c r="L29" s="9"/>
    </row>
    <row r="30" spans="1:12" ht="17.25">
      <c r="A30" s="10"/>
      <c r="B30" s="10" t="s">
        <v>31</v>
      </c>
      <c r="C30" s="11">
        <v>144000</v>
      </c>
      <c r="D30" s="12"/>
      <c r="E30" s="11">
        <v>383726</v>
      </c>
      <c r="F30" s="12"/>
      <c r="G30" s="11">
        <v>324770</v>
      </c>
      <c r="H30" s="12"/>
      <c r="I30" s="11">
        <v>301977</v>
      </c>
      <c r="J30" s="12"/>
      <c r="K30" s="11">
        <v>232482</v>
      </c>
      <c r="L30" s="12"/>
    </row>
    <row r="31" spans="1:12" ht="30">
      <c r="A31" s="7"/>
      <c r="B31" s="7" t="s">
        <v>32</v>
      </c>
      <c r="C31" s="8">
        <v>315500</v>
      </c>
      <c r="D31" s="9"/>
      <c r="E31" s="8">
        <v>672638</v>
      </c>
      <c r="F31" s="9"/>
      <c r="G31" s="8">
        <v>581473</v>
      </c>
      <c r="H31" s="9"/>
      <c r="I31" s="13" t="s">
        <v>20</v>
      </c>
      <c r="J31" s="9"/>
      <c r="K31" s="13" t="s">
        <v>20</v>
      </c>
      <c r="L31" s="9"/>
    </row>
    <row r="32" spans="1:12" ht="30">
      <c r="A32" s="10"/>
      <c r="B32" s="10" t="s">
        <v>33</v>
      </c>
      <c r="C32" s="14" t="s">
        <v>20</v>
      </c>
      <c r="D32" s="12"/>
      <c r="E32" s="14" t="s">
        <v>20</v>
      </c>
      <c r="F32" s="12"/>
      <c r="G32" s="11">
        <v>-17214</v>
      </c>
      <c r="H32" s="12"/>
      <c r="I32" s="14" t="s">
        <v>20</v>
      </c>
      <c r="J32" s="12"/>
      <c r="K32" s="14" t="s">
        <v>20</v>
      </c>
      <c r="L32" s="12"/>
    </row>
    <row r="33" spans="1:13" ht="17.25">
      <c r="A33" s="7"/>
      <c r="B33" s="7" t="s">
        <v>34</v>
      </c>
      <c r="C33" s="8">
        <v>315500</v>
      </c>
      <c r="D33" s="9"/>
      <c r="E33" s="8">
        <v>672638</v>
      </c>
      <c r="F33" s="9"/>
      <c r="G33" s="8">
        <v>564259</v>
      </c>
      <c r="H33" s="9"/>
      <c r="I33" s="8">
        <v>494467</v>
      </c>
      <c r="J33" s="9"/>
      <c r="K33" s="8">
        <v>391775</v>
      </c>
      <c r="L33" s="9"/>
    </row>
    <row r="34" spans="1:13" ht="17.25">
      <c r="A34" s="7"/>
      <c r="B34" s="20" t="s">
        <v>190</v>
      </c>
      <c r="C34" s="22">
        <f>C33/$K$33</f>
        <v>0.80530916980409673</v>
      </c>
      <c r="D34" s="22"/>
      <c r="E34" s="22">
        <f t="shared" ref="E34:K34" si="2">E33/$K$33</f>
        <v>1.7168987301384724</v>
      </c>
      <c r="F34" s="22"/>
      <c r="G34" s="22">
        <f t="shared" si="2"/>
        <v>1.4402629060047221</v>
      </c>
      <c r="H34" s="22"/>
      <c r="I34" s="22">
        <f t="shared" si="2"/>
        <v>1.2621198391934145</v>
      </c>
      <c r="J34" s="22"/>
      <c r="K34" s="22">
        <f t="shared" si="2"/>
        <v>1</v>
      </c>
      <c r="L34" s="9"/>
    </row>
    <row r="35" spans="1:13" ht="30">
      <c r="A35" s="10"/>
      <c r="B35" s="10" t="s">
        <v>35</v>
      </c>
      <c r="C35" s="11">
        <v>731500</v>
      </c>
      <c r="D35" s="12"/>
      <c r="E35" s="11">
        <v>749763</v>
      </c>
      <c r="F35" s="12"/>
      <c r="G35" s="11">
        <v>766114</v>
      </c>
      <c r="H35" s="12"/>
      <c r="I35" s="11">
        <v>789570</v>
      </c>
      <c r="J35" s="12"/>
      <c r="K35" s="11">
        <v>794346</v>
      </c>
      <c r="L35" s="12"/>
    </row>
    <row r="36" spans="1:13" ht="30">
      <c r="A36" s="7"/>
      <c r="B36" s="7" t="s">
        <v>36</v>
      </c>
      <c r="C36" s="8">
        <v>741700</v>
      </c>
      <c r="D36" s="9"/>
      <c r="E36" s="8">
        <v>770091</v>
      </c>
      <c r="F36" s="9"/>
      <c r="G36" s="8">
        <v>792556</v>
      </c>
      <c r="H36" s="9"/>
      <c r="I36" s="8">
        <v>815417</v>
      </c>
      <c r="J36" s="9"/>
      <c r="K36" s="8">
        <v>822930</v>
      </c>
      <c r="L36" s="9"/>
    </row>
    <row r="37" spans="1:13" ht="17.25">
      <c r="A37" s="10"/>
      <c r="B37" s="10" t="s">
        <v>37</v>
      </c>
      <c r="C37" s="11">
        <v>735500</v>
      </c>
      <c r="D37" s="12"/>
      <c r="E37" s="15">
        <v>738285.28500000003</v>
      </c>
      <c r="F37" s="12"/>
      <c r="G37" s="15">
        <v>756602.071</v>
      </c>
      <c r="H37" s="12"/>
      <c r="I37" s="15">
        <v>767442.11</v>
      </c>
      <c r="J37" s="12"/>
      <c r="K37" s="15">
        <v>794811.68799999997</v>
      </c>
      <c r="L37" s="12"/>
    </row>
    <row r="38" spans="1:13" ht="30">
      <c r="A38" s="7"/>
      <c r="B38" s="7" t="s">
        <v>38</v>
      </c>
      <c r="C38" s="13">
        <v>0.43</v>
      </c>
      <c r="D38" s="9"/>
      <c r="E38" s="13">
        <v>0.9</v>
      </c>
      <c r="F38" s="9"/>
      <c r="G38" s="13">
        <v>0.76</v>
      </c>
      <c r="H38" s="9"/>
      <c r="I38" s="13" t="s">
        <v>20</v>
      </c>
      <c r="J38" s="9"/>
      <c r="K38" s="13" t="s">
        <v>20</v>
      </c>
      <c r="L38" s="9"/>
    </row>
    <row r="39" spans="1:13" ht="30">
      <c r="A39" s="10"/>
      <c r="B39" s="10" t="s">
        <v>39</v>
      </c>
      <c r="C39" s="14" t="s">
        <v>20</v>
      </c>
      <c r="D39" s="12"/>
      <c r="E39" s="14" t="s">
        <v>20</v>
      </c>
      <c r="F39" s="12"/>
      <c r="G39" s="14">
        <v>-0.02</v>
      </c>
      <c r="H39" s="12"/>
      <c r="I39" s="14" t="s">
        <v>20</v>
      </c>
      <c r="J39" s="12"/>
      <c r="K39" s="14" t="s">
        <v>20</v>
      </c>
      <c r="L39" s="12"/>
    </row>
    <row r="40" spans="1:13" ht="17.25">
      <c r="A40" s="7"/>
      <c r="B40" s="7" t="s">
        <v>40</v>
      </c>
      <c r="C40" s="13">
        <v>0.43</v>
      </c>
      <c r="D40" s="9"/>
      <c r="E40" s="13">
        <v>0.9</v>
      </c>
      <c r="F40" s="9"/>
      <c r="G40" s="13">
        <v>0.74</v>
      </c>
      <c r="H40" s="9"/>
      <c r="I40" s="13">
        <v>0.63</v>
      </c>
      <c r="J40" s="9"/>
      <c r="K40" s="13">
        <v>0.495</v>
      </c>
      <c r="L40" s="9"/>
    </row>
    <row r="41" spans="1:13" ht="30">
      <c r="A41" s="10"/>
      <c r="B41" s="10" t="s">
        <v>41</v>
      </c>
      <c r="C41" s="14">
        <v>0.43</v>
      </c>
      <c r="D41" s="12"/>
      <c r="E41" s="14">
        <v>0.87</v>
      </c>
      <c r="F41" s="12"/>
      <c r="G41" s="14">
        <v>0.73</v>
      </c>
      <c r="H41" s="12"/>
      <c r="I41" s="14" t="s">
        <v>20</v>
      </c>
      <c r="J41" s="12"/>
      <c r="K41" s="14" t="s">
        <v>20</v>
      </c>
      <c r="L41" s="12"/>
    </row>
    <row r="42" spans="1:13" ht="30">
      <c r="A42" s="7"/>
      <c r="B42" s="7" t="s">
        <v>42</v>
      </c>
      <c r="C42" s="13" t="s">
        <v>20</v>
      </c>
      <c r="D42" s="9"/>
      <c r="E42" s="13" t="s">
        <v>20</v>
      </c>
      <c r="F42" s="9"/>
      <c r="G42" s="13">
        <v>-0.02</v>
      </c>
      <c r="H42" s="9"/>
      <c r="I42" s="13" t="s">
        <v>20</v>
      </c>
      <c r="J42" s="9"/>
      <c r="K42" s="13" t="s">
        <v>20</v>
      </c>
      <c r="L42" s="9"/>
    </row>
    <row r="43" spans="1:13" ht="17.25">
      <c r="A43" s="10"/>
      <c r="B43" s="10" t="s">
        <v>43</v>
      </c>
      <c r="C43" s="14">
        <v>0.43</v>
      </c>
      <c r="D43" s="12"/>
      <c r="E43" s="14">
        <v>0.87</v>
      </c>
      <c r="F43" s="12"/>
      <c r="G43" s="14">
        <v>0.71</v>
      </c>
      <c r="H43" s="12"/>
      <c r="I43" s="14">
        <v>0.61</v>
      </c>
      <c r="J43" s="12"/>
      <c r="K43" s="14">
        <v>0.47499999999999998</v>
      </c>
      <c r="L43" s="12"/>
    </row>
    <row r="44" spans="1:13" ht="15.75">
      <c r="A44" s="7"/>
      <c r="B44" s="7" t="s">
        <v>44</v>
      </c>
      <c r="C44" s="8">
        <v>176000</v>
      </c>
      <c r="D44" s="16">
        <v>2</v>
      </c>
      <c r="E44" s="8">
        <v>172000</v>
      </c>
      <c r="F44" s="16">
        <v>2</v>
      </c>
      <c r="G44" s="8">
        <v>145800</v>
      </c>
      <c r="H44" s="16">
        <v>2</v>
      </c>
      <c r="I44" s="8">
        <v>115000</v>
      </c>
      <c r="J44" s="16">
        <v>2</v>
      </c>
      <c r="K44" s="8">
        <v>96700</v>
      </c>
      <c r="L44" s="16">
        <v>2</v>
      </c>
    </row>
    <row r="45" spans="1:13" ht="15.75">
      <c r="A45" s="10"/>
      <c r="B45" s="10" t="s">
        <v>45</v>
      </c>
      <c r="C45" s="11">
        <v>21000</v>
      </c>
      <c r="D45" s="17">
        <v>3</v>
      </c>
      <c r="E45" s="11">
        <v>18500</v>
      </c>
      <c r="F45" s="17">
        <v>4</v>
      </c>
      <c r="G45" s="11">
        <v>16653</v>
      </c>
      <c r="H45" s="17">
        <v>5</v>
      </c>
      <c r="I45" s="11">
        <v>13900</v>
      </c>
      <c r="J45" s="17">
        <v>6</v>
      </c>
      <c r="K45" s="11">
        <v>13095</v>
      </c>
      <c r="L45" s="17">
        <v>7</v>
      </c>
    </row>
    <row r="46" spans="1:13" ht="7.5" customHeight="1">
      <c r="A46" s="1"/>
      <c r="B46" s="5"/>
      <c r="C46" s="5"/>
      <c r="D46" s="5"/>
      <c r="E46" s="5"/>
      <c r="F46" s="5"/>
    </row>
    <row r="47" spans="1:13" ht="17.25">
      <c r="A47" s="47" t="s">
        <v>46</v>
      </c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</row>
    <row r="48" spans="1:13" ht="17.25">
      <c r="A48" s="47" t="s">
        <v>47</v>
      </c>
      <c r="B48" s="47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</row>
    <row r="49" spans="1:13" ht="17.25">
      <c r="A49" s="47" t="s">
        <v>48</v>
      </c>
      <c r="B49" s="47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</row>
    <row r="50" spans="1:13" ht="17.25">
      <c r="A50" s="47" t="s">
        <v>49</v>
      </c>
      <c r="B50" s="47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</row>
    <row r="51" spans="1:13" ht="17.25">
      <c r="A51" s="47" t="s">
        <v>50</v>
      </c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</row>
    <row r="52" spans="1:13" ht="17.25">
      <c r="A52" s="47" t="s">
        <v>51</v>
      </c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</row>
    <row r="53" spans="1:13" ht="17.25">
      <c r="A53" s="47" t="s">
        <v>52</v>
      </c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</row>
    <row r="54" spans="1:13">
      <c r="A54" s="1"/>
    </row>
    <row r="56" spans="1:13">
      <c r="A56" s="19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</row>
    <row r="57" spans="1:13">
      <c r="A57" s="18"/>
    </row>
    <row r="58" spans="1:13" ht="17.25">
      <c r="A58" s="45" t="s">
        <v>53</v>
      </c>
      <c r="B58" s="45"/>
      <c r="C58" s="2">
        <v>39719</v>
      </c>
      <c r="D58" s="3"/>
      <c r="E58" s="2">
        <v>39355</v>
      </c>
      <c r="F58" s="3"/>
      <c r="G58" s="2">
        <v>38991</v>
      </c>
      <c r="H58" s="3"/>
      <c r="I58" s="2">
        <v>38627</v>
      </c>
      <c r="J58" s="3"/>
      <c r="K58" s="2">
        <v>38263</v>
      </c>
      <c r="L58" s="4">
        <v>1</v>
      </c>
    </row>
    <row r="59" spans="1:13" ht="17.25">
      <c r="A59" s="46" t="s">
        <v>1</v>
      </c>
      <c r="B59" s="46"/>
      <c r="C59" s="6" t="s">
        <v>2</v>
      </c>
      <c r="D59" s="3"/>
      <c r="E59" s="6" t="s">
        <v>2</v>
      </c>
      <c r="F59" s="3"/>
      <c r="G59" s="6" t="s">
        <v>2</v>
      </c>
      <c r="H59" s="3"/>
      <c r="I59" s="6" t="s">
        <v>2</v>
      </c>
      <c r="J59" s="3"/>
      <c r="K59" s="6" t="s">
        <v>2</v>
      </c>
      <c r="L59" s="3"/>
    </row>
    <row r="60" spans="1:13" ht="17.25">
      <c r="A60" s="46" t="s">
        <v>3</v>
      </c>
      <c r="B60" s="46"/>
      <c r="C60" s="6" t="s">
        <v>4</v>
      </c>
      <c r="D60" s="3"/>
      <c r="E60" s="6" t="s">
        <v>4</v>
      </c>
      <c r="F60" s="3"/>
      <c r="G60" s="6" t="s">
        <v>4</v>
      </c>
      <c r="H60" s="3"/>
      <c r="I60" s="6" t="s">
        <v>4</v>
      </c>
      <c r="J60" s="3"/>
      <c r="K60" s="6" t="s">
        <v>4</v>
      </c>
      <c r="L60" s="3"/>
    </row>
    <row r="61" spans="1:13" ht="17.25">
      <c r="A61" s="46" t="s">
        <v>5</v>
      </c>
      <c r="B61" s="46"/>
      <c r="C61" s="6" t="s">
        <v>6</v>
      </c>
      <c r="D61" s="3"/>
      <c r="E61" s="6" t="s">
        <v>6</v>
      </c>
      <c r="F61" s="3"/>
      <c r="G61" s="6" t="s">
        <v>6</v>
      </c>
      <c r="H61" s="3"/>
      <c r="I61" s="6" t="s">
        <v>6</v>
      </c>
      <c r="J61" s="3"/>
      <c r="K61" s="6" t="s">
        <v>6</v>
      </c>
      <c r="L61" s="3"/>
    </row>
    <row r="62" spans="1:13" ht="17.25">
      <c r="A62" s="46" t="s">
        <v>7</v>
      </c>
      <c r="B62" s="46"/>
      <c r="C62" s="6" t="s">
        <v>8</v>
      </c>
      <c r="D62" s="3"/>
      <c r="E62" s="6" t="s">
        <v>8</v>
      </c>
      <c r="F62" s="3"/>
      <c r="G62" s="6" t="s">
        <v>8</v>
      </c>
      <c r="H62" s="3"/>
      <c r="I62" s="6" t="s">
        <v>8</v>
      </c>
      <c r="J62" s="3"/>
      <c r="K62" s="6" t="s">
        <v>8</v>
      </c>
      <c r="L62" s="3"/>
    </row>
    <row r="63" spans="1:13" ht="7.5" customHeight="1">
      <c r="A63" s="46"/>
      <c r="B63" s="46"/>
      <c r="C63" s="5"/>
      <c r="D63" s="5"/>
      <c r="E63" s="5"/>
      <c r="F63" s="5"/>
      <c r="G63" s="5"/>
    </row>
    <row r="64" spans="1:13" ht="30">
      <c r="A64" s="7"/>
      <c r="B64" s="7" t="s">
        <v>54</v>
      </c>
      <c r="C64" s="13" t="s">
        <v>20</v>
      </c>
      <c r="D64" s="9"/>
      <c r="E64" s="13" t="s">
        <v>20</v>
      </c>
      <c r="F64" s="9"/>
      <c r="G64" s="8">
        <v>84943</v>
      </c>
      <c r="H64" s="9"/>
      <c r="I64" s="8">
        <v>62221</v>
      </c>
      <c r="J64" s="9"/>
      <c r="K64" s="8">
        <v>219809</v>
      </c>
      <c r="L64" s="9"/>
    </row>
    <row r="65" spans="1:12" ht="17.25">
      <c r="A65" s="10"/>
      <c r="B65" s="10" t="s">
        <v>55</v>
      </c>
      <c r="C65" s="14" t="s">
        <v>20</v>
      </c>
      <c r="D65" s="12"/>
      <c r="E65" s="14" t="s">
        <v>20</v>
      </c>
      <c r="F65" s="12"/>
      <c r="G65" s="11">
        <v>227663</v>
      </c>
      <c r="H65" s="12"/>
      <c r="I65" s="11">
        <v>111588</v>
      </c>
      <c r="J65" s="12"/>
      <c r="K65" s="11">
        <v>79319</v>
      </c>
      <c r="L65" s="12"/>
    </row>
    <row r="66" spans="1:12" ht="17.25">
      <c r="A66" s="7"/>
      <c r="B66" s="7" t="s">
        <v>56</v>
      </c>
      <c r="C66" s="8">
        <v>269800</v>
      </c>
      <c r="D66" s="9"/>
      <c r="E66" s="8">
        <v>281261</v>
      </c>
      <c r="F66" s="9"/>
      <c r="G66" s="8">
        <v>312606</v>
      </c>
      <c r="H66" s="9"/>
      <c r="I66" s="8">
        <v>173809</v>
      </c>
      <c r="J66" s="9"/>
      <c r="K66" s="8">
        <v>299128</v>
      </c>
      <c r="L66" s="9"/>
    </row>
    <row r="67" spans="1:12" ht="30">
      <c r="A67" s="10"/>
      <c r="B67" s="10" t="s">
        <v>57</v>
      </c>
      <c r="C67" s="11">
        <v>3000</v>
      </c>
      <c r="D67" s="12"/>
      <c r="E67" s="11">
        <v>83845</v>
      </c>
      <c r="F67" s="12"/>
      <c r="G67" s="11">
        <v>87542</v>
      </c>
      <c r="H67" s="12"/>
      <c r="I67" s="11">
        <v>95379</v>
      </c>
      <c r="J67" s="12"/>
      <c r="K67" s="11">
        <v>329082</v>
      </c>
      <c r="L67" s="12"/>
    </row>
    <row r="68" spans="1:12" ht="30">
      <c r="A68" s="7"/>
      <c r="B68" s="7" t="s">
        <v>58</v>
      </c>
      <c r="C68" s="8">
        <v>49500</v>
      </c>
      <c r="D68" s="9"/>
      <c r="E68" s="8">
        <v>73588</v>
      </c>
      <c r="F68" s="9"/>
      <c r="G68" s="8">
        <v>53496</v>
      </c>
      <c r="H68" s="9"/>
      <c r="I68" s="8">
        <v>37848</v>
      </c>
      <c r="J68" s="9"/>
      <c r="K68" s="8">
        <v>24799</v>
      </c>
      <c r="L68" s="9"/>
    </row>
    <row r="69" spans="1:12" ht="17.25">
      <c r="A69" s="10"/>
      <c r="B69" s="10" t="s">
        <v>59</v>
      </c>
      <c r="C69" s="11">
        <v>334000</v>
      </c>
      <c r="D69" s="12"/>
      <c r="E69" s="11">
        <v>291125</v>
      </c>
      <c r="F69" s="12"/>
      <c r="G69" s="11">
        <v>228098</v>
      </c>
      <c r="H69" s="12"/>
      <c r="I69" s="11">
        <v>193841</v>
      </c>
      <c r="J69" s="12"/>
      <c r="K69" s="11">
        <v>142457</v>
      </c>
      <c r="L69" s="12"/>
    </row>
    <row r="70" spans="1:12" ht="17.25">
      <c r="A70" s="7"/>
      <c r="B70" s="7" t="s">
        <v>60</v>
      </c>
      <c r="C70" s="8">
        <v>4500</v>
      </c>
      <c r="D70" s="9"/>
      <c r="E70" s="8">
        <v>3200</v>
      </c>
      <c r="F70" s="9"/>
      <c r="G70" s="8">
        <v>3827</v>
      </c>
      <c r="H70" s="9"/>
      <c r="I70" s="8">
        <v>3079</v>
      </c>
      <c r="J70" s="9"/>
      <c r="K70" s="8">
        <v>2231</v>
      </c>
      <c r="L70" s="9"/>
    </row>
    <row r="71" spans="1:12" ht="17.25">
      <c r="A71" s="10"/>
      <c r="B71" s="10" t="s">
        <v>61</v>
      </c>
      <c r="C71" s="11">
        <v>329500</v>
      </c>
      <c r="D71" s="12"/>
      <c r="E71" s="11">
        <v>287925</v>
      </c>
      <c r="F71" s="12"/>
      <c r="G71" s="11">
        <v>224271</v>
      </c>
      <c r="H71" s="12"/>
      <c r="I71" s="11">
        <v>190762</v>
      </c>
      <c r="J71" s="12"/>
      <c r="K71" s="11">
        <v>140226</v>
      </c>
      <c r="L71" s="12"/>
    </row>
    <row r="72" spans="1:12" ht="17.25">
      <c r="A72" s="7"/>
      <c r="B72" s="7" t="s">
        <v>62</v>
      </c>
      <c r="C72" s="8">
        <v>377700</v>
      </c>
      <c r="D72" s="9"/>
      <c r="E72" s="8">
        <v>339434</v>
      </c>
      <c r="F72" s="9"/>
      <c r="G72" s="8">
        <v>328051</v>
      </c>
      <c r="H72" s="9"/>
      <c r="I72" s="8">
        <v>319745</v>
      </c>
      <c r="J72" s="9"/>
      <c r="K72" s="8">
        <v>233903</v>
      </c>
      <c r="L72" s="9"/>
    </row>
    <row r="73" spans="1:12" ht="17.25">
      <c r="A73" s="10"/>
      <c r="B73" s="10" t="s">
        <v>63</v>
      </c>
      <c r="C73" s="11">
        <v>89600</v>
      </c>
      <c r="D73" s="12"/>
      <c r="E73" s="11">
        <v>88615</v>
      </c>
      <c r="F73" s="12"/>
      <c r="G73" s="11">
        <v>80199</v>
      </c>
      <c r="H73" s="12"/>
      <c r="I73" s="11">
        <v>56231</v>
      </c>
      <c r="J73" s="12"/>
      <c r="K73" s="11">
        <v>46070</v>
      </c>
      <c r="L73" s="12"/>
    </row>
    <row r="74" spans="1:12" ht="17.25">
      <c r="A74" s="7"/>
      <c r="B74" s="7" t="s">
        <v>64</v>
      </c>
      <c r="C74" s="8">
        <v>120600</v>
      </c>
      <c r="D74" s="9"/>
      <c r="E74" s="8">
        <v>175489</v>
      </c>
      <c r="F74" s="9"/>
      <c r="G74" s="8">
        <v>146345</v>
      </c>
      <c r="H74" s="9"/>
      <c r="I74" s="8">
        <v>109094</v>
      </c>
      <c r="J74" s="9"/>
      <c r="K74" s="8">
        <v>81565</v>
      </c>
      <c r="L74" s="9"/>
    </row>
    <row r="75" spans="1:12" ht="17.25">
      <c r="A75" s="10"/>
      <c r="B75" s="10" t="s">
        <v>65</v>
      </c>
      <c r="C75" s="11">
        <v>104900</v>
      </c>
      <c r="D75" s="12"/>
      <c r="E75" s="11">
        <v>88120</v>
      </c>
      <c r="F75" s="12"/>
      <c r="G75" s="11">
        <v>81627</v>
      </c>
      <c r="H75" s="12"/>
      <c r="I75" s="11">
        <v>61229</v>
      </c>
      <c r="J75" s="12"/>
      <c r="K75" s="11">
        <v>61125</v>
      </c>
      <c r="L75" s="12"/>
    </row>
    <row r="76" spans="1:12" ht="17.25">
      <c r="A76" s="7"/>
      <c r="B76" s="7" t="s">
        <v>66</v>
      </c>
      <c r="C76" s="8">
        <v>692800</v>
      </c>
      <c r="D76" s="9"/>
      <c r="E76" s="8">
        <v>691658</v>
      </c>
      <c r="F76" s="9"/>
      <c r="G76" s="8">
        <v>636222</v>
      </c>
      <c r="H76" s="9"/>
      <c r="I76" s="8">
        <v>546299</v>
      </c>
      <c r="J76" s="9"/>
      <c r="K76" s="8">
        <v>422663</v>
      </c>
      <c r="L76" s="9"/>
    </row>
    <row r="77" spans="1:12" ht="30">
      <c r="A77" s="10"/>
      <c r="B77" s="10" t="s">
        <v>67</v>
      </c>
      <c r="C77" s="11">
        <v>169200</v>
      </c>
      <c r="D77" s="12"/>
      <c r="E77" s="11">
        <v>148757</v>
      </c>
      <c r="F77" s="12"/>
      <c r="G77" s="11">
        <v>126874</v>
      </c>
      <c r="H77" s="12"/>
      <c r="I77" s="11">
        <v>94429</v>
      </c>
      <c r="J77" s="12"/>
      <c r="K77" s="11">
        <v>71347</v>
      </c>
      <c r="L77" s="12"/>
    </row>
    <row r="78" spans="1:12" ht="17.25">
      <c r="A78" s="7"/>
      <c r="B78" s="7" t="s">
        <v>68</v>
      </c>
      <c r="C78" s="8">
        <v>234200</v>
      </c>
      <c r="D78" s="9"/>
      <c r="E78" s="8">
        <v>129453</v>
      </c>
      <c r="F78" s="9"/>
      <c r="G78" s="8">
        <v>88777</v>
      </c>
      <c r="H78" s="9"/>
      <c r="I78" s="8">
        <v>70808</v>
      </c>
      <c r="J78" s="9"/>
      <c r="K78" s="8">
        <v>81240</v>
      </c>
      <c r="L78" s="9"/>
    </row>
    <row r="79" spans="1:12" ht="17.25">
      <c r="A79" s="10"/>
      <c r="B79" s="10" t="s">
        <v>69</v>
      </c>
      <c r="C79" s="11">
        <v>1748000</v>
      </c>
      <c r="D79" s="12"/>
      <c r="E79" s="11">
        <v>1696487</v>
      </c>
      <c r="F79" s="12"/>
      <c r="G79" s="11">
        <v>1529788</v>
      </c>
      <c r="H79" s="12"/>
      <c r="I79" s="11">
        <v>1209334</v>
      </c>
      <c r="J79" s="12"/>
      <c r="K79" s="11">
        <v>1368485</v>
      </c>
      <c r="L79" s="12"/>
    </row>
    <row r="80" spans="1:12" ht="30">
      <c r="A80" s="7"/>
      <c r="B80" s="7" t="s">
        <v>70</v>
      </c>
      <c r="C80" s="8">
        <v>71400</v>
      </c>
      <c r="D80" s="9"/>
      <c r="E80" s="8">
        <v>21022</v>
      </c>
      <c r="F80" s="9"/>
      <c r="G80" s="8">
        <v>5811</v>
      </c>
      <c r="H80" s="9"/>
      <c r="I80" s="8">
        <v>60475</v>
      </c>
      <c r="J80" s="9"/>
      <c r="K80" s="8">
        <v>135179</v>
      </c>
      <c r="L80" s="9"/>
    </row>
    <row r="81" spans="1:12" ht="17.25">
      <c r="A81" s="10"/>
      <c r="B81" s="10" t="s">
        <v>71</v>
      </c>
      <c r="C81" s="11">
        <v>267900</v>
      </c>
      <c r="D81" s="12"/>
      <c r="E81" s="11">
        <v>234468</v>
      </c>
      <c r="F81" s="12"/>
      <c r="G81" s="11">
        <v>205004</v>
      </c>
      <c r="H81" s="12"/>
      <c r="I81" s="11">
        <v>189735</v>
      </c>
      <c r="J81" s="12"/>
      <c r="K81" s="11">
        <v>152511</v>
      </c>
      <c r="L81" s="12"/>
    </row>
    <row r="82" spans="1:12" ht="17.25">
      <c r="A82" s="7"/>
      <c r="B82" s="7" t="s">
        <v>72</v>
      </c>
      <c r="C82" s="8">
        <v>34700</v>
      </c>
      <c r="D82" s="9"/>
      <c r="E82" s="8">
        <v>24378</v>
      </c>
      <c r="F82" s="9"/>
      <c r="G82" s="8">
        <v>11283</v>
      </c>
      <c r="H82" s="9"/>
      <c r="I82" s="8">
        <v>8920</v>
      </c>
      <c r="J82" s="9"/>
      <c r="K82" s="8">
        <v>16430</v>
      </c>
      <c r="L82" s="9"/>
    </row>
    <row r="83" spans="1:12" ht="17.25">
      <c r="A83" s="10"/>
      <c r="B83" s="10" t="s">
        <v>73</v>
      </c>
      <c r="C83" s="14" t="s">
        <v>20</v>
      </c>
      <c r="D83" s="12"/>
      <c r="E83" s="14" t="s">
        <v>20</v>
      </c>
      <c r="F83" s="12"/>
      <c r="G83" s="11">
        <v>2806</v>
      </c>
      <c r="H83" s="12"/>
      <c r="I83" s="11">
        <v>2806</v>
      </c>
      <c r="J83" s="12"/>
      <c r="K83" s="11">
        <v>2806</v>
      </c>
      <c r="L83" s="12"/>
    </row>
    <row r="84" spans="1:12" ht="17.25">
      <c r="A84" s="7"/>
      <c r="B84" s="7" t="s">
        <v>74</v>
      </c>
      <c r="C84" s="13" t="s">
        <v>20</v>
      </c>
      <c r="D84" s="9"/>
      <c r="E84" s="8">
        <v>258846</v>
      </c>
      <c r="F84" s="9"/>
      <c r="G84" s="8">
        <v>219093</v>
      </c>
      <c r="H84" s="9"/>
      <c r="I84" s="8">
        <v>201461</v>
      </c>
      <c r="J84" s="9"/>
      <c r="K84" s="8">
        <v>171747</v>
      </c>
      <c r="L84" s="9"/>
    </row>
    <row r="85" spans="1:12" ht="17.25">
      <c r="A85" s="10"/>
      <c r="B85" s="10" t="s">
        <v>75</v>
      </c>
      <c r="C85" s="11">
        <v>302600</v>
      </c>
      <c r="D85" s="12"/>
      <c r="E85" s="14" t="s">
        <v>20</v>
      </c>
      <c r="F85" s="12"/>
      <c r="G85" s="14" t="s">
        <v>20</v>
      </c>
      <c r="H85" s="12"/>
      <c r="I85" s="14" t="s">
        <v>20</v>
      </c>
      <c r="J85" s="12"/>
      <c r="K85" s="14" t="s">
        <v>20</v>
      </c>
      <c r="L85" s="12"/>
    </row>
    <row r="86" spans="1:12" ht="17.25">
      <c r="A86" s="7"/>
      <c r="B86" s="7" t="s">
        <v>76</v>
      </c>
      <c r="C86" s="8">
        <v>59100</v>
      </c>
      <c r="D86" s="9"/>
      <c r="E86" s="8">
        <v>56238</v>
      </c>
      <c r="F86" s="9"/>
      <c r="G86" s="8">
        <v>32350</v>
      </c>
      <c r="H86" s="9"/>
      <c r="I86" s="8">
        <v>13833</v>
      </c>
      <c r="J86" s="9"/>
      <c r="K86" s="8">
        <v>13118</v>
      </c>
      <c r="L86" s="9"/>
    </row>
    <row r="87" spans="1:12" ht="17.25">
      <c r="A87" s="10"/>
      <c r="B87" s="10" t="s">
        <v>77</v>
      </c>
      <c r="C87" s="11">
        <v>217700</v>
      </c>
      <c r="D87" s="12"/>
      <c r="E87" s="11">
        <v>161730</v>
      </c>
      <c r="F87" s="12"/>
      <c r="G87" s="11">
        <v>109129</v>
      </c>
      <c r="H87" s="12"/>
      <c r="I87" s="11">
        <v>68180</v>
      </c>
      <c r="J87" s="12"/>
      <c r="K87" s="11">
        <v>66468</v>
      </c>
      <c r="L87" s="12"/>
    </row>
    <row r="88" spans="1:12" ht="17.25">
      <c r="A88" s="7"/>
      <c r="B88" s="7" t="s">
        <v>78</v>
      </c>
      <c r="C88" s="8">
        <v>3363100</v>
      </c>
      <c r="D88" s="9"/>
      <c r="E88" s="8">
        <v>3103121</v>
      </c>
      <c r="F88" s="9"/>
      <c r="G88" s="8">
        <v>2436503</v>
      </c>
      <c r="H88" s="9"/>
      <c r="I88" s="8">
        <v>1947963</v>
      </c>
      <c r="J88" s="9"/>
      <c r="K88" s="8">
        <v>1497941</v>
      </c>
      <c r="L88" s="9"/>
    </row>
    <row r="89" spans="1:12" ht="17.25">
      <c r="A89" s="10"/>
      <c r="B89" s="10" t="s">
        <v>79</v>
      </c>
      <c r="C89" s="11">
        <v>1045300</v>
      </c>
      <c r="D89" s="12"/>
      <c r="E89" s="11">
        <v>1002289</v>
      </c>
      <c r="F89" s="12"/>
      <c r="G89" s="11">
        <v>784444</v>
      </c>
      <c r="H89" s="12"/>
      <c r="I89" s="11">
        <v>646792</v>
      </c>
      <c r="J89" s="12"/>
      <c r="K89" s="14" t="s">
        <v>20</v>
      </c>
      <c r="L89" s="12"/>
    </row>
    <row r="90" spans="1:12" ht="17.25">
      <c r="A90" s="7"/>
      <c r="B90" s="7" t="s">
        <v>80</v>
      </c>
      <c r="C90" s="8">
        <v>220700</v>
      </c>
      <c r="D90" s="9"/>
      <c r="E90" s="8">
        <v>208816</v>
      </c>
      <c r="F90" s="9"/>
      <c r="G90" s="8">
        <v>197004</v>
      </c>
      <c r="H90" s="9"/>
      <c r="I90" s="8">
        <v>168934</v>
      </c>
      <c r="J90" s="9"/>
      <c r="K90" s="13" t="s">
        <v>20</v>
      </c>
      <c r="L90" s="9"/>
    </row>
    <row r="91" spans="1:12" ht="17.25">
      <c r="A91" s="10"/>
      <c r="B91" s="10" t="s">
        <v>81</v>
      </c>
      <c r="C91" s="14" t="s">
        <v>20</v>
      </c>
      <c r="D91" s="12"/>
      <c r="E91" s="14" t="s">
        <v>20</v>
      </c>
      <c r="F91" s="12"/>
      <c r="G91" s="14" t="s">
        <v>20</v>
      </c>
      <c r="H91" s="12"/>
      <c r="I91" s="14" t="s">
        <v>20</v>
      </c>
      <c r="J91" s="12"/>
      <c r="K91" s="11">
        <v>683747</v>
      </c>
      <c r="L91" s="12"/>
    </row>
    <row r="92" spans="1:12" ht="30">
      <c r="A92" s="7"/>
      <c r="B92" s="7" t="s">
        <v>82</v>
      </c>
      <c r="C92" s="8">
        <v>517800</v>
      </c>
      <c r="D92" s="9"/>
      <c r="E92" s="8">
        <v>559077</v>
      </c>
      <c r="F92" s="9"/>
      <c r="G92" s="8">
        <v>523275</v>
      </c>
      <c r="H92" s="9"/>
      <c r="I92" s="8">
        <v>476372</v>
      </c>
      <c r="J92" s="9"/>
      <c r="K92" s="8">
        <v>415307</v>
      </c>
      <c r="L92" s="9"/>
    </row>
    <row r="93" spans="1:12" ht="17.25">
      <c r="A93" s="10"/>
      <c r="B93" s="10" t="s">
        <v>83</v>
      </c>
      <c r="C93" s="11">
        <v>293600</v>
      </c>
      <c r="D93" s="12"/>
      <c r="E93" s="14" t="s">
        <v>20</v>
      </c>
      <c r="F93" s="12"/>
      <c r="G93" s="14" t="s">
        <v>20</v>
      </c>
      <c r="H93" s="12"/>
      <c r="I93" s="14" t="s">
        <v>20</v>
      </c>
      <c r="J93" s="12"/>
      <c r="K93" s="14" t="s">
        <v>20</v>
      </c>
      <c r="L93" s="12"/>
    </row>
    <row r="94" spans="1:12" ht="17.25">
      <c r="A94" s="7"/>
      <c r="B94" s="7" t="s">
        <v>84</v>
      </c>
      <c r="C94" s="8">
        <v>5717300</v>
      </c>
      <c r="D94" s="9"/>
      <c r="E94" s="8">
        <v>5091271</v>
      </c>
      <c r="F94" s="9"/>
      <c r="G94" s="8">
        <v>4082705</v>
      </c>
      <c r="H94" s="9"/>
      <c r="I94" s="8">
        <v>3322074</v>
      </c>
      <c r="J94" s="9"/>
      <c r="K94" s="8">
        <v>2676581</v>
      </c>
      <c r="L94" s="9"/>
    </row>
    <row r="95" spans="1:12" ht="30">
      <c r="A95" s="10"/>
      <c r="B95" s="10" t="s">
        <v>85</v>
      </c>
      <c r="C95" s="11">
        <v>2760900</v>
      </c>
      <c r="D95" s="12"/>
      <c r="E95" s="11">
        <v>2416142</v>
      </c>
      <c r="F95" s="12"/>
      <c r="G95" s="11">
        <v>1969804</v>
      </c>
      <c r="H95" s="12"/>
      <c r="I95" s="11">
        <v>1625564</v>
      </c>
      <c r="J95" s="12"/>
      <c r="K95" s="11">
        <v>1298270</v>
      </c>
      <c r="L95" s="12"/>
    </row>
    <row r="96" spans="1:12" ht="30">
      <c r="A96" s="7"/>
      <c r="B96" s="7" t="s">
        <v>86</v>
      </c>
      <c r="C96" s="13" t="s">
        <v>20</v>
      </c>
      <c r="D96" s="9"/>
      <c r="E96" s="8">
        <v>2675129</v>
      </c>
      <c r="F96" s="9"/>
      <c r="G96" s="8">
        <v>2112901</v>
      </c>
      <c r="H96" s="9"/>
      <c r="I96" s="8">
        <v>1696510</v>
      </c>
      <c r="J96" s="9"/>
      <c r="K96" s="8">
        <v>1378311</v>
      </c>
      <c r="L96" s="9"/>
    </row>
    <row r="97" spans="1:12" ht="17.25">
      <c r="A97" s="10"/>
      <c r="B97" s="10" t="s">
        <v>83</v>
      </c>
      <c r="C97" s="14" t="s">
        <v>20</v>
      </c>
      <c r="D97" s="12"/>
      <c r="E97" s="11">
        <v>215304</v>
      </c>
      <c r="F97" s="12"/>
      <c r="G97" s="11">
        <v>174998</v>
      </c>
      <c r="H97" s="12"/>
      <c r="I97" s="11">
        <v>145509</v>
      </c>
      <c r="J97" s="12"/>
      <c r="K97" s="11">
        <v>93135</v>
      </c>
      <c r="L97" s="12"/>
    </row>
    <row r="98" spans="1:12" ht="17.25">
      <c r="A98" s="7"/>
      <c r="B98" s="7" t="s">
        <v>87</v>
      </c>
      <c r="C98" s="8">
        <v>2956400</v>
      </c>
      <c r="D98" s="9"/>
      <c r="E98" s="8">
        <v>2890433</v>
      </c>
      <c r="F98" s="9"/>
      <c r="G98" s="8">
        <v>2287899</v>
      </c>
      <c r="H98" s="9"/>
      <c r="I98" s="8">
        <v>1842019</v>
      </c>
      <c r="J98" s="9"/>
      <c r="K98" s="8">
        <v>1471446</v>
      </c>
      <c r="L98" s="9"/>
    </row>
    <row r="99" spans="1:12" ht="17.25">
      <c r="A99" s="10"/>
      <c r="B99" s="10" t="s">
        <v>88</v>
      </c>
      <c r="C99" s="11">
        <v>261100</v>
      </c>
      <c r="D99" s="12"/>
      <c r="E99" s="11">
        <v>219422</v>
      </c>
      <c r="F99" s="12"/>
      <c r="G99" s="11">
        <v>186917</v>
      </c>
      <c r="H99" s="12"/>
      <c r="I99" s="11">
        <v>72893</v>
      </c>
      <c r="J99" s="12"/>
      <c r="K99" s="11">
        <v>85561</v>
      </c>
      <c r="L99" s="12"/>
    </row>
    <row r="100" spans="1:12" ht="17.25">
      <c r="A100" s="7"/>
      <c r="B100" s="7" t="s">
        <v>89</v>
      </c>
      <c r="C100" s="8">
        <v>66600</v>
      </c>
      <c r="D100" s="9"/>
      <c r="E100" s="8">
        <v>42043</v>
      </c>
      <c r="F100" s="9"/>
      <c r="G100" s="8">
        <v>37955</v>
      </c>
      <c r="H100" s="9"/>
      <c r="I100" s="8">
        <v>35409</v>
      </c>
      <c r="J100" s="9"/>
      <c r="K100" s="8">
        <v>26800</v>
      </c>
      <c r="L100" s="9"/>
    </row>
    <row r="101" spans="1:12" ht="17.25">
      <c r="A101" s="10"/>
      <c r="B101" s="10" t="s">
        <v>90</v>
      </c>
      <c r="C101" s="11">
        <v>266500</v>
      </c>
      <c r="D101" s="12"/>
      <c r="E101" s="11">
        <v>215625</v>
      </c>
      <c r="F101" s="12"/>
      <c r="G101" s="11">
        <v>161478</v>
      </c>
      <c r="H101" s="12"/>
      <c r="I101" s="11">
        <v>92474</v>
      </c>
      <c r="J101" s="12"/>
      <c r="K101" s="11">
        <v>68950</v>
      </c>
      <c r="L101" s="12"/>
    </row>
    <row r="102" spans="1:12" ht="17.25">
      <c r="A102" s="7"/>
      <c r="B102" s="7" t="s">
        <v>91</v>
      </c>
      <c r="C102" s="8">
        <v>5672600</v>
      </c>
      <c r="D102" s="9"/>
      <c r="E102" s="8">
        <v>5343878</v>
      </c>
      <c r="F102" s="9"/>
      <c r="G102" s="8">
        <v>4428941</v>
      </c>
      <c r="H102" s="9"/>
      <c r="I102" s="8">
        <v>3514065</v>
      </c>
      <c r="J102" s="9"/>
      <c r="K102" s="8">
        <v>3328168</v>
      </c>
      <c r="L102" s="9"/>
    </row>
    <row r="103" spans="1:12" ht="17.25">
      <c r="A103" s="7"/>
      <c r="B103" s="20" t="s">
        <v>191</v>
      </c>
      <c r="C103" s="22">
        <f>C102/$K$102</f>
        <v>1.7044211710466539</v>
      </c>
      <c r="D103" s="22"/>
      <c r="E103" s="22">
        <f t="shared" ref="E103:K103" si="3">E102/$K$102</f>
        <v>1.6056515175916601</v>
      </c>
      <c r="F103" s="22"/>
      <c r="G103" s="22">
        <f t="shared" si="3"/>
        <v>1.3307444215556425</v>
      </c>
      <c r="H103" s="22"/>
      <c r="I103" s="22">
        <f t="shared" si="3"/>
        <v>1.0558556539213164</v>
      </c>
      <c r="J103" s="22"/>
      <c r="K103" s="22">
        <f t="shared" si="3"/>
        <v>1</v>
      </c>
      <c r="L103" s="9"/>
    </row>
    <row r="104" spans="1:12" ht="30">
      <c r="A104" s="10"/>
      <c r="B104" s="10" t="s">
        <v>92</v>
      </c>
      <c r="C104" s="11">
        <v>713000</v>
      </c>
      <c r="D104" s="12"/>
      <c r="E104" s="11">
        <v>710248</v>
      </c>
      <c r="F104" s="12"/>
      <c r="G104" s="14" t="s">
        <v>20</v>
      </c>
      <c r="H104" s="12"/>
      <c r="I104" s="14" t="s">
        <v>20</v>
      </c>
      <c r="J104" s="12"/>
      <c r="K104" s="14" t="s">
        <v>20</v>
      </c>
      <c r="L104" s="12"/>
    </row>
    <row r="105" spans="1:12" ht="17.25">
      <c r="A105" s="7"/>
      <c r="B105" s="7" t="s">
        <v>93</v>
      </c>
      <c r="C105" s="8">
        <v>324900</v>
      </c>
      <c r="D105" s="9"/>
      <c r="E105" s="8">
        <v>390836</v>
      </c>
      <c r="F105" s="9"/>
      <c r="G105" s="8">
        <v>340937</v>
      </c>
      <c r="H105" s="9"/>
      <c r="I105" s="8">
        <v>220975</v>
      </c>
      <c r="J105" s="9"/>
      <c r="K105" s="8">
        <v>199346</v>
      </c>
      <c r="L105" s="9"/>
    </row>
    <row r="106" spans="1:12" ht="17.25">
      <c r="A106" s="10"/>
      <c r="B106" s="10" t="s">
        <v>94</v>
      </c>
      <c r="C106" s="11">
        <v>253600</v>
      </c>
      <c r="D106" s="12"/>
      <c r="E106" s="11">
        <v>332331</v>
      </c>
      <c r="F106" s="12"/>
      <c r="G106" s="11">
        <v>288963</v>
      </c>
      <c r="H106" s="12"/>
      <c r="I106" s="11">
        <v>232354</v>
      </c>
      <c r="J106" s="12"/>
      <c r="K106" s="11">
        <v>208927</v>
      </c>
      <c r="L106" s="12"/>
    </row>
    <row r="107" spans="1:12" ht="17.25">
      <c r="A107" s="7"/>
      <c r="B107" s="7" t="s">
        <v>95</v>
      </c>
      <c r="C107" s="8">
        <v>136100</v>
      </c>
      <c r="D107" s="9"/>
      <c r="E107" s="8">
        <v>74591</v>
      </c>
      <c r="F107" s="9"/>
      <c r="G107" s="8">
        <v>54868</v>
      </c>
      <c r="H107" s="9"/>
      <c r="I107" s="8">
        <v>44496</v>
      </c>
      <c r="J107" s="9"/>
      <c r="K107" s="8">
        <v>65873</v>
      </c>
      <c r="L107" s="9"/>
    </row>
    <row r="108" spans="1:12" ht="17.25">
      <c r="A108" s="10"/>
      <c r="B108" s="10" t="s">
        <v>96</v>
      </c>
      <c r="C108" s="11">
        <v>76100</v>
      </c>
      <c r="D108" s="12"/>
      <c r="E108" s="11">
        <v>92516</v>
      </c>
      <c r="F108" s="12"/>
      <c r="G108" s="11">
        <v>94010</v>
      </c>
      <c r="H108" s="12"/>
      <c r="I108" s="11">
        <v>78293</v>
      </c>
      <c r="J108" s="12"/>
      <c r="K108" s="11">
        <v>63038</v>
      </c>
      <c r="L108" s="12"/>
    </row>
    <row r="109" spans="1:12" ht="17.25">
      <c r="A109" s="7"/>
      <c r="B109" s="7" t="s">
        <v>97</v>
      </c>
      <c r="C109" s="8">
        <v>152500</v>
      </c>
      <c r="D109" s="9"/>
      <c r="E109" s="13" t="s">
        <v>20</v>
      </c>
      <c r="F109" s="9"/>
      <c r="G109" s="13" t="s">
        <v>20</v>
      </c>
      <c r="H109" s="9"/>
      <c r="I109" s="13" t="s">
        <v>20</v>
      </c>
      <c r="J109" s="9"/>
      <c r="K109" s="13" t="s">
        <v>20</v>
      </c>
      <c r="L109" s="9"/>
    </row>
    <row r="110" spans="1:12" ht="17.25">
      <c r="A110" s="10"/>
      <c r="B110" s="10" t="s">
        <v>98</v>
      </c>
      <c r="C110" s="11">
        <v>164400</v>
      </c>
      <c r="D110" s="12"/>
      <c r="E110" s="11">
        <v>257369</v>
      </c>
      <c r="F110" s="12"/>
      <c r="G110" s="11">
        <v>224154</v>
      </c>
      <c r="H110" s="12"/>
      <c r="I110" s="11">
        <v>198082</v>
      </c>
      <c r="J110" s="12"/>
      <c r="K110" s="11">
        <v>123684</v>
      </c>
      <c r="L110" s="12"/>
    </row>
    <row r="111" spans="1:12" ht="17.25">
      <c r="A111" s="7"/>
      <c r="B111" s="7" t="s">
        <v>99</v>
      </c>
      <c r="C111" s="8">
        <v>368400</v>
      </c>
      <c r="D111" s="9"/>
      <c r="E111" s="8">
        <v>296900</v>
      </c>
      <c r="F111" s="9"/>
      <c r="G111" s="8">
        <v>231926</v>
      </c>
      <c r="H111" s="9"/>
      <c r="I111" s="8">
        <v>175048</v>
      </c>
      <c r="J111" s="9"/>
      <c r="K111" s="8">
        <v>121377</v>
      </c>
      <c r="L111" s="9"/>
    </row>
    <row r="112" spans="1:12" ht="17.25">
      <c r="A112" s="10"/>
      <c r="B112" s="10" t="s">
        <v>100</v>
      </c>
      <c r="C112" s="14">
        <v>700</v>
      </c>
      <c r="D112" s="12"/>
      <c r="E112" s="14">
        <v>775</v>
      </c>
      <c r="F112" s="12"/>
      <c r="G112" s="14">
        <v>762</v>
      </c>
      <c r="H112" s="12"/>
      <c r="I112" s="14">
        <v>748</v>
      </c>
      <c r="J112" s="12"/>
      <c r="K112" s="14">
        <v>735</v>
      </c>
      <c r="L112" s="12"/>
    </row>
    <row r="113" spans="1:12" ht="17.25">
      <c r="A113" s="7"/>
      <c r="B113" s="7" t="s">
        <v>101</v>
      </c>
      <c r="C113" s="13" t="s">
        <v>20</v>
      </c>
      <c r="D113" s="9"/>
      <c r="E113" s="13" t="s">
        <v>20</v>
      </c>
      <c r="F113" s="9"/>
      <c r="G113" s="8">
        <v>700000</v>
      </c>
      <c r="H113" s="9"/>
      <c r="I113" s="8">
        <v>277000</v>
      </c>
      <c r="J113" s="9"/>
      <c r="K113" s="13" t="s">
        <v>20</v>
      </c>
      <c r="L113" s="9"/>
    </row>
    <row r="114" spans="1:12" ht="17.25">
      <c r="A114" s="10"/>
      <c r="B114" s="10" t="s">
        <v>102</v>
      </c>
      <c r="C114" s="11">
        <v>2189700</v>
      </c>
      <c r="D114" s="12"/>
      <c r="E114" s="11">
        <v>2155566</v>
      </c>
      <c r="F114" s="12"/>
      <c r="G114" s="11">
        <v>1935620</v>
      </c>
      <c r="H114" s="12"/>
      <c r="I114" s="11">
        <v>1226996</v>
      </c>
      <c r="J114" s="12"/>
      <c r="K114" s="11">
        <v>782980</v>
      </c>
      <c r="L114" s="12"/>
    </row>
    <row r="115" spans="1:12" ht="17.25">
      <c r="A115" s="7"/>
      <c r="B115" s="7" t="s">
        <v>68</v>
      </c>
      <c r="C115" s="13" t="s">
        <v>20</v>
      </c>
      <c r="D115" s="9"/>
      <c r="E115" s="13" t="s">
        <v>20</v>
      </c>
      <c r="F115" s="9"/>
      <c r="G115" s="13" t="s">
        <v>20</v>
      </c>
      <c r="H115" s="9"/>
      <c r="I115" s="13" t="s">
        <v>20</v>
      </c>
      <c r="J115" s="9"/>
      <c r="K115" s="8">
        <v>46683</v>
      </c>
      <c r="L115" s="9"/>
    </row>
    <row r="116" spans="1:12" ht="17.25">
      <c r="A116" s="10"/>
      <c r="B116" s="10" t="s">
        <v>103</v>
      </c>
      <c r="C116" s="11">
        <v>549200</v>
      </c>
      <c r="D116" s="12"/>
      <c r="E116" s="14" t="s">
        <v>20</v>
      </c>
      <c r="F116" s="12"/>
      <c r="G116" s="14" t="s">
        <v>20</v>
      </c>
      <c r="H116" s="12"/>
      <c r="I116" s="14" t="s">
        <v>20</v>
      </c>
      <c r="J116" s="12"/>
      <c r="K116" s="14" t="s">
        <v>20</v>
      </c>
      <c r="L116" s="12"/>
    </row>
    <row r="117" spans="1:12" ht="17.25">
      <c r="A117" s="7"/>
      <c r="B117" s="7" t="s">
        <v>104</v>
      </c>
      <c r="C117" s="13">
        <v>400</v>
      </c>
      <c r="D117" s="9"/>
      <c r="E117" s="13" t="s">
        <v>20</v>
      </c>
      <c r="F117" s="9"/>
      <c r="G117" s="13" t="s">
        <v>20</v>
      </c>
      <c r="H117" s="9"/>
      <c r="I117" s="13" t="s">
        <v>20</v>
      </c>
      <c r="J117" s="9"/>
      <c r="K117" s="13" t="s">
        <v>20</v>
      </c>
      <c r="L117" s="9"/>
    </row>
    <row r="118" spans="1:12" ht="17.25">
      <c r="A118" s="10"/>
      <c r="B118" s="10" t="s">
        <v>105</v>
      </c>
      <c r="C118" s="11">
        <v>549600</v>
      </c>
      <c r="D118" s="12"/>
      <c r="E118" s="14" t="s">
        <v>20</v>
      </c>
      <c r="F118" s="12"/>
      <c r="G118" s="14" t="s">
        <v>20</v>
      </c>
      <c r="H118" s="12"/>
      <c r="I118" s="14" t="s">
        <v>20</v>
      </c>
      <c r="J118" s="12"/>
      <c r="K118" s="14" t="s">
        <v>20</v>
      </c>
      <c r="L118" s="12"/>
    </row>
    <row r="119" spans="1:12" ht="17.25">
      <c r="A119" s="7"/>
      <c r="B119" s="7" t="s">
        <v>105</v>
      </c>
      <c r="C119" s="13" t="s">
        <v>20</v>
      </c>
      <c r="D119" s="9"/>
      <c r="E119" s="8">
        <v>550121</v>
      </c>
      <c r="F119" s="9"/>
      <c r="G119" s="8">
        <v>1958</v>
      </c>
      <c r="H119" s="9"/>
      <c r="I119" s="8">
        <v>2870</v>
      </c>
      <c r="J119" s="9"/>
      <c r="K119" s="8">
        <v>3618</v>
      </c>
      <c r="L119" s="9"/>
    </row>
    <row r="120" spans="1:12" ht="17.25">
      <c r="A120" s="10"/>
      <c r="B120" s="10" t="s">
        <v>106</v>
      </c>
      <c r="C120" s="11">
        <v>303900</v>
      </c>
      <c r="D120" s="12"/>
      <c r="E120" s="11">
        <v>271736</v>
      </c>
      <c r="F120" s="12"/>
      <c r="G120" s="11">
        <v>203903</v>
      </c>
      <c r="H120" s="12"/>
      <c r="I120" s="14" t="s">
        <v>20</v>
      </c>
      <c r="J120" s="12"/>
      <c r="K120" s="14" t="s">
        <v>20</v>
      </c>
      <c r="L120" s="12"/>
    </row>
    <row r="121" spans="1:12" ht="17.25">
      <c r="A121" s="7"/>
      <c r="B121" s="7" t="s">
        <v>107</v>
      </c>
      <c r="C121" s="8">
        <v>60400</v>
      </c>
      <c r="D121" s="9"/>
      <c r="E121" s="13" t="s">
        <v>20</v>
      </c>
      <c r="F121" s="9"/>
      <c r="G121" s="13" t="s">
        <v>20</v>
      </c>
      <c r="H121" s="9"/>
      <c r="I121" s="13" t="s">
        <v>20</v>
      </c>
      <c r="J121" s="9"/>
      <c r="K121" s="13" t="s">
        <v>20</v>
      </c>
      <c r="L121" s="9"/>
    </row>
    <row r="122" spans="1:12" ht="17.25">
      <c r="A122" s="10"/>
      <c r="B122" s="10" t="s">
        <v>108</v>
      </c>
      <c r="C122" s="11">
        <v>44600</v>
      </c>
      <c r="D122" s="12"/>
      <c r="E122" s="11">
        <v>43670</v>
      </c>
      <c r="F122" s="12"/>
      <c r="G122" s="11">
        <v>34271</v>
      </c>
      <c r="H122" s="12"/>
      <c r="I122" s="14" t="s">
        <v>20</v>
      </c>
      <c r="J122" s="12"/>
      <c r="K122" s="14" t="s">
        <v>20</v>
      </c>
      <c r="L122" s="12"/>
    </row>
    <row r="123" spans="1:12" ht="17.25">
      <c r="A123" s="7"/>
      <c r="B123" s="7" t="s">
        <v>109</v>
      </c>
      <c r="C123" s="8">
        <v>18300</v>
      </c>
      <c r="D123" s="9"/>
      <c r="E123" s="8">
        <v>17252</v>
      </c>
      <c r="F123" s="9"/>
      <c r="G123" s="8">
        <v>10739</v>
      </c>
      <c r="H123" s="9"/>
      <c r="I123" s="13" t="s">
        <v>20</v>
      </c>
      <c r="J123" s="9"/>
      <c r="K123" s="13" t="s">
        <v>20</v>
      </c>
      <c r="L123" s="9"/>
    </row>
    <row r="124" spans="1:12" ht="17.25">
      <c r="A124" s="10"/>
      <c r="B124" s="10" t="s">
        <v>110</v>
      </c>
      <c r="C124" s="11">
        <v>15200</v>
      </c>
      <c r="D124" s="12"/>
      <c r="E124" s="11">
        <v>21416</v>
      </c>
      <c r="F124" s="12"/>
      <c r="G124" s="11">
        <v>13944</v>
      </c>
      <c r="H124" s="12"/>
      <c r="I124" s="14" t="s">
        <v>20</v>
      </c>
      <c r="J124" s="12"/>
      <c r="K124" s="14" t="s">
        <v>20</v>
      </c>
      <c r="L124" s="12"/>
    </row>
    <row r="125" spans="1:12" ht="17.25">
      <c r="A125" s="7"/>
      <c r="B125" s="7" t="s">
        <v>110</v>
      </c>
      <c r="C125" s="8">
        <v>442400</v>
      </c>
      <c r="D125" s="9"/>
      <c r="E125" s="8">
        <v>354074</v>
      </c>
      <c r="F125" s="9"/>
      <c r="G125" s="8">
        <v>262857</v>
      </c>
      <c r="H125" s="9"/>
      <c r="I125" s="13" t="s">
        <v>20</v>
      </c>
      <c r="J125" s="9"/>
      <c r="K125" s="13" t="s">
        <v>20</v>
      </c>
      <c r="L125" s="9"/>
    </row>
    <row r="126" spans="1:12" ht="17.25">
      <c r="A126" s="10"/>
      <c r="B126" s="10" t="s">
        <v>110</v>
      </c>
      <c r="C126" s="14" t="s">
        <v>20</v>
      </c>
      <c r="D126" s="12"/>
      <c r="E126" s="14" t="s">
        <v>20</v>
      </c>
      <c r="F126" s="12"/>
      <c r="G126" s="14" t="s">
        <v>20</v>
      </c>
      <c r="H126" s="12"/>
      <c r="I126" s="11">
        <v>193565</v>
      </c>
      <c r="J126" s="12"/>
      <c r="K126" s="11">
        <v>8132</v>
      </c>
      <c r="L126" s="12"/>
    </row>
    <row r="127" spans="1:12" ht="17.25">
      <c r="A127" s="7"/>
      <c r="B127" s="7" t="s">
        <v>111</v>
      </c>
      <c r="C127" s="8">
        <v>3181700</v>
      </c>
      <c r="D127" s="9"/>
      <c r="E127" s="8">
        <v>3059761</v>
      </c>
      <c r="F127" s="9"/>
      <c r="G127" s="8">
        <v>2200435</v>
      </c>
      <c r="H127" s="9"/>
      <c r="I127" s="13" t="s">
        <v>20</v>
      </c>
      <c r="J127" s="9"/>
      <c r="K127" s="13" t="s">
        <v>20</v>
      </c>
      <c r="L127" s="9"/>
    </row>
    <row r="128" spans="1:12" ht="17.25">
      <c r="A128" s="7"/>
      <c r="B128" s="20" t="s">
        <v>192</v>
      </c>
      <c r="C128" s="22">
        <f>C127/$G$127</f>
        <v>1.445941370683524</v>
      </c>
      <c r="D128" s="22"/>
      <c r="E128" s="22">
        <f t="shared" ref="E128:G128" si="4">E127/$G$127</f>
        <v>1.3905255097287581</v>
      </c>
      <c r="F128" s="22"/>
      <c r="G128" s="22">
        <f t="shared" si="4"/>
        <v>1</v>
      </c>
      <c r="H128" s="25"/>
      <c r="I128" s="22"/>
      <c r="J128" s="25"/>
      <c r="K128" s="22"/>
      <c r="L128" s="9"/>
    </row>
    <row r="129" spans="1:13" ht="17.25">
      <c r="A129" s="10"/>
      <c r="B129" s="10" t="s">
        <v>112</v>
      </c>
      <c r="C129" s="14">
        <v>700</v>
      </c>
      <c r="D129" s="12"/>
      <c r="E129" s="14">
        <v>738</v>
      </c>
      <c r="F129" s="12"/>
      <c r="G129" s="14">
        <v>756</v>
      </c>
      <c r="H129" s="12"/>
      <c r="I129" s="11">
        <v>90968</v>
      </c>
      <c r="J129" s="12"/>
      <c r="K129" s="11">
        <v>956685</v>
      </c>
      <c r="L129" s="12"/>
    </row>
    <row r="130" spans="1:13" ht="17.25">
      <c r="A130" s="7"/>
      <c r="B130" s="7" t="s">
        <v>113</v>
      </c>
      <c r="C130" s="8">
        <v>39400</v>
      </c>
      <c r="D130" s="9"/>
      <c r="E130" s="8">
        <v>39393</v>
      </c>
      <c r="F130" s="9"/>
      <c r="G130" s="8">
        <v>39393</v>
      </c>
      <c r="H130" s="9"/>
      <c r="I130" s="8">
        <v>39393</v>
      </c>
      <c r="J130" s="9"/>
      <c r="K130" s="8">
        <v>39393</v>
      </c>
      <c r="L130" s="9"/>
    </row>
    <row r="131" spans="1:13" ht="30">
      <c r="A131" s="10"/>
      <c r="B131" s="10" t="s">
        <v>114</v>
      </c>
      <c r="C131" s="11">
        <v>2402400</v>
      </c>
      <c r="D131" s="12"/>
      <c r="E131" s="11">
        <v>2189366</v>
      </c>
      <c r="F131" s="12"/>
      <c r="G131" s="11">
        <v>2151084</v>
      </c>
      <c r="H131" s="12"/>
      <c r="I131" s="11">
        <v>1939359</v>
      </c>
      <c r="J131" s="12"/>
      <c r="K131" s="11">
        <v>1461458</v>
      </c>
      <c r="L131" s="12"/>
    </row>
    <row r="132" spans="1:13" ht="30">
      <c r="A132" s="7"/>
      <c r="B132" s="7" t="s">
        <v>115</v>
      </c>
      <c r="C132" s="8">
        <v>-4100</v>
      </c>
      <c r="D132" s="9"/>
      <c r="E132" s="13">
        <v>1</v>
      </c>
      <c r="F132" s="9"/>
      <c r="G132" s="13">
        <v>-254</v>
      </c>
      <c r="H132" s="9"/>
      <c r="I132" s="13" t="s">
        <v>20</v>
      </c>
      <c r="J132" s="9"/>
      <c r="K132" s="13" t="s">
        <v>20</v>
      </c>
      <c r="L132" s="9"/>
    </row>
    <row r="133" spans="1:13" ht="30">
      <c r="A133" s="10"/>
      <c r="B133" s="10" t="s">
        <v>116</v>
      </c>
      <c r="C133" s="11">
        <v>-22200</v>
      </c>
      <c r="D133" s="12"/>
      <c r="E133" s="11">
        <v>-27051</v>
      </c>
      <c r="F133" s="12"/>
      <c r="G133" s="11">
        <v>-6416</v>
      </c>
      <c r="H133" s="12"/>
      <c r="I133" s="14" t="s">
        <v>20</v>
      </c>
      <c r="J133" s="12"/>
      <c r="K133" s="14" t="s">
        <v>20</v>
      </c>
      <c r="L133" s="12"/>
    </row>
    <row r="134" spans="1:13" ht="17.25">
      <c r="A134" s="7"/>
      <c r="B134" s="7" t="s">
        <v>117</v>
      </c>
      <c r="C134" s="8">
        <v>74700</v>
      </c>
      <c r="D134" s="9"/>
      <c r="E134" s="8">
        <v>81670</v>
      </c>
      <c r="F134" s="9"/>
      <c r="G134" s="8">
        <v>43943</v>
      </c>
      <c r="H134" s="9"/>
      <c r="I134" s="13" t="s">
        <v>20</v>
      </c>
      <c r="J134" s="9"/>
      <c r="K134" s="13" t="s">
        <v>20</v>
      </c>
      <c r="L134" s="9"/>
    </row>
    <row r="135" spans="1:13" ht="30">
      <c r="A135" s="10"/>
      <c r="B135" s="10" t="s">
        <v>118</v>
      </c>
      <c r="C135" s="11">
        <v>48400</v>
      </c>
      <c r="D135" s="12"/>
      <c r="E135" s="11">
        <v>54620</v>
      </c>
      <c r="F135" s="12"/>
      <c r="G135" s="11">
        <v>37273</v>
      </c>
      <c r="H135" s="12"/>
      <c r="I135" s="11">
        <v>20914</v>
      </c>
      <c r="J135" s="12"/>
      <c r="K135" s="11">
        <v>29219</v>
      </c>
      <c r="L135" s="12"/>
    </row>
    <row r="136" spans="1:13" ht="17.25" customHeight="1">
      <c r="A136" s="7"/>
      <c r="B136" s="7" t="s">
        <v>119</v>
      </c>
      <c r="C136" s="8">
        <v>2490900</v>
      </c>
      <c r="D136" s="9"/>
      <c r="E136" s="8">
        <v>2284117</v>
      </c>
      <c r="F136" s="9"/>
      <c r="G136" s="8">
        <v>2228506</v>
      </c>
      <c r="H136" s="9"/>
      <c r="I136" s="8">
        <v>2090634</v>
      </c>
      <c r="J136" s="9"/>
      <c r="K136" s="8">
        <v>2486755</v>
      </c>
      <c r="L136" s="9"/>
    </row>
    <row r="137" spans="1:13" ht="17.25" customHeight="1">
      <c r="A137" s="1"/>
      <c r="B137" s="26" t="s">
        <v>193</v>
      </c>
      <c r="C137" s="22">
        <f>C136/$K$136</f>
        <v>1.001666830869949</v>
      </c>
      <c r="D137" s="22"/>
      <c r="E137" s="22">
        <f t="shared" ref="E137:K137" si="5">E136/$K$136</f>
        <v>0.91851308231007878</v>
      </c>
      <c r="F137" s="22"/>
      <c r="G137" s="22">
        <f t="shared" si="5"/>
        <v>0.8961502037796244</v>
      </c>
      <c r="H137" s="22"/>
      <c r="I137" s="22">
        <f t="shared" si="5"/>
        <v>0.84070766923158891</v>
      </c>
      <c r="J137" s="22"/>
      <c r="K137" s="22">
        <f t="shared" si="5"/>
        <v>1</v>
      </c>
    </row>
    <row r="138" spans="1:13" ht="17.25">
      <c r="A138" s="47" t="s">
        <v>46</v>
      </c>
      <c r="B138" s="47"/>
      <c r="C138" s="47"/>
      <c r="D138" s="47"/>
      <c r="E138" s="47"/>
      <c r="F138" s="47"/>
      <c r="G138" s="47"/>
      <c r="H138" s="47"/>
      <c r="I138" s="47"/>
      <c r="J138" s="47"/>
      <c r="K138" s="47"/>
      <c r="L138" s="47"/>
      <c r="M138" s="47"/>
    </row>
    <row r="139" spans="1:13">
      <c r="A139" s="1"/>
    </row>
    <row r="141" spans="1:13">
      <c r="A141" s="19"/>
      <c r="B141" s="19"/>
      <c r="C141" s="19"/>
      <c r="D141" s="19"/>
      <c r="E141" s="19"/>
      <c r="F141" s="19"/>
      <c r="G141" s="19"/>
      <c r="H141" s="19"/>
      <c r="I141" s="19"/>
      <c r="J141" s="19"/>
      <c r="K141" s="19"/>
      <c r="L141" s="19"/>
      <c r="M141" s="19"/>
    </row>
    <row r="142" spans="1:13">
      <c r="A142" s="18"/>
    </row>
    <row r="143" spans="1:13" ht="17.25">
      <c r="A143" s="45" t="s">
        <v>120</v>
      </c>
      <c r="B143" s="45"/>
      <c r="C143" s="2">
        <v>39719</v>
      </c>
      <c r="D143" s="3"/>
      <c r="E143" s="2">
        <v>39355</v>
      </c>
      <c r="F143" s="3"/>
      <c r="G143" s="2">
        <v>38991</v>
      </c>
      <c r="H143" s="3"/>
      <c r="I143" s="2">
        <v>38627</v>
      </c>
      <c r="J143" s="3"/>
      <c r="K143" s="2">
        <v>38263</v>
      </c>
      <c r="L143" s="4">
        <v>1</v>
      </c>
    </row>
    <row r="144" spans="1:13" ht="17.25">
      <c r="A144" s="46" t="s">
        <v>1</v>
      </c>
      <c r="B144" s="46"/>
      <c r="C144" s="6" t="s">
        <v>2</v>
      </c>
      <c r="D144" s="3"/>
      <c r="E144" s="6" t="s">
        <v>2</v>
      </c>
      <c r="F144" s="3"/>
      <c r="G144" s="6" t="s">
        <v>2</v>
      </c>
      <c r="H144" s="3"/>
      <c r="I144" s="6" t="s">
        <v>2</v>
      </c>
      <c r="J144" s="3"/>
      <c r="K144" s="6" t="s">
        <v>2</v>
      </c>
      <c r="L144" s="3"/>
    </row>
    <row r="145" spans="1:12" ht="17.25">
      <c r="A145" s="46" t="s">
        <v>3</v>
      </c>
      <c r="B145" s="46"/>
      <c r="C145" s="6" t="s">
        <v>4</v>
      </c>
      <c r="D145" s="3"/>
      <c r="E145" s="6" t="s">
        <v>4</v>
      </c>
      <c r="F145" s="3"/>
      <c r="G145" s="6" t="s">
        <v>4</v>
      </c>
      <c r="H145" s="3"/>
      <c r="I145" s="6" t="s">
        <v>4</v>
      </c>
      <c r="J145" s="3"/>
      <c r="K145" s="6" t="s">
        <v>4</v>
      </c>
      <c r="L145" s="3"/>
    </row>
    <row r="146" spans="1:12" ht="17.25">
      <c r="A146" s="46" t="s">
        <v>5</v>
      </c>
      <c r="B146" s="46"/>
      <c r="C146" s="6" t="s">
        <v>6</v>
      </c>
      <c r="D146" s="3"/>
      <c r="E146" s="6" t="s">
        <v>6</v>
      </c>
      <c r="F146" s="3"/>
      <c r="G146" s="6" t="s">
        <v>6</v>
      </c>
      <c r="H146" s="3"/>
      <c r="I146" s="6" t="s">
        <v>6</v>
      </c>
      <c r="J146" s="3"/>
      <c r="K146" s="6" t="s">
        <v>6</v>
      </c>
      <c r="L146" s="3"/>
    </row>
    <row r="147" spans="1:12" ht="17.25">
      <c r="A147" s="46" t="s">
        <v>7</v>
      </c>
      <c r="B147" s="46"/>
      <c r="C147" s="6" t="s">
        <v>8</v>
      </c>
      <c r="D147" s="3"/>
      <c r="E147" s="6" t="s">
        <v>8</v>
      </c>
      <c r="F147" s="3"/>
      <c r="G147" s="6" t="s">
        <v>8</v>
      </c>
      <c r="H147" s="3"/>
      <c r="I147" s="6" t="s">
        <v>8</v>
      </c>
      <c r="J147" s="3"/>
      <c r="K147" s="6" t="s">
        <v>8</v>
      </c>
      <c r="L147" s="3"/>
    </row>
    <row r="148" spans="1:12" ht="7.5" customHeight="1">
      <c r="A148" s="46"/>
      <c r="B148" s="46"/>
      <c r="C148" s="5"/>
      <c r="D148" s="5"/>
      <c r="E148" s="5"/>
      <c r="F148" s="5"/>
      <c r="G148" s="5"/>
    </row>
    <row r="149" spans="1:12" ht="17.25">
      <c r="A149" s="7"/>
      <c r="B149" s="7" t="s">
        <v>34</v>
      </c>
      <c r="C149" s="8">
        <v>315500</v>
      </c>
      <c r="D149" s="9"/>
      <c r="E149" s="8">
        <v>672638</v>
      </c>
      <c r="F149" s="9"/>
      <c r="G149" s="8">
        <v>564259</v>
      </c>
      <c r="H149" s="9"/>
      <c r="I149" s="8">
        <v>494467</v>
      </c>
      <c r="J149" s="9"/>
      <c r="K149" s="8">
        <v>391775</v>
      </c>
      <c r="L149" s="9"/>
    </row>
    <row r="150" spans="1:12" ht="30">
      <c r="A150" s="10"/>
      <c r="B150" s="10" t="s">
        <v>121</v>
      </c>
      <c r="C150" s="14" t="s">
        <v>20</v>
      </c>
      <c r="D150" s="12"/>
      <c r="E150" s="14" t="s">
        <v>20</v>
      </c>
      <c r="F150" s="12"/>
      <c r="G150" s="11">
        <v>17214</v>
      </c>
      <c r="H150" s="12"/>
      <c r="I150" s="14" t="s">
        <v>20</v>
      </c>
      <c r="J150" s="12"/>
      <c r="K150" s="14" t="s">
        <v>20</v>
      </c>
      <c r="L150" s="12"/>
    </row>
    <row r="151" spans="1:12" ht="17.25">
      <c r="A151" s="7"/>
      <c r="B151" s="7" t="s">
        <v>122</v>
      </c>
      <c r="C151" s="8">
        <v>604500</v>
      </c>
      <c r="D151" s="9"/>
      <c r="E151" s="8">
        <v>491238</v>
      </c>
      <c r="F151" s="9"/>
      <c r="G151" s="8">
        <v>412625</v>
      </c>
      <c r="H151" s="9"/>
      <c r="I151" s="8">
        <v>367207</v>
      </c>
      <c r="J151" s="9"/>
      <c r="K151" s="8">
        <v>304820</v>
      </c>
      <c r="L151" s="9"/>
    </row>
    <row r="152" spans="1:12" ht="30">
      <c r="A152" s="10"/>
      <c r="B152" s="10" t="s">
        <v>123</v>
      </c>
      <c r="C152" s="11">
        <v>325000</v>
      </c>
      <c r="D152" s="12"/>
      <c r="E152" s="11">
        <v>26032</v>
      </c>
      <c r="F152" s="12"/>
      <c r="G152" s="11">
        <v>19622</v>
      </c>
      <c r="H152" s="12"/>
      <c r="I152" s="11">
        <v>20157</v>
      </c>
      <c r="J152" s="12"/>
      <c r="K152" s="11">
        <v>13568</v>
      </c>
      <c r="L152" s="12"/>
    </row>
    <row r="153" spans="1:12" ht="17.25">
      <c r="A153" s="7"/>
      <c r="B153" s="7" t="s">
        <v>68</v>
      </c>
      <c r="C153" s="8">
        <v>-117100</v>
      </c>
      <c r="D153" s="9"/>
      <c r="E153" s="8">
        <v>-37326</v>
      </c>
      <c r="F153" s="9"/>
      <c r="G153" s="8">
        <v>-84324</v>
      </c>
      <c r="H153" s="9"/>
      <c r="I153" s="8">
        <v>-31253</v>
      </c>
      <c r="J153" s="9"/>
      <c r="K153" s="8">
        <v>-3073</v>
      </c>
      <c r="L153" s="9"/>
    </row>
    <row r="154" spans="1:12" ht="17.25">
      <c r="A154" s="10"/>
      <c r="B154" s="10" t="s">
        <v>124</v>
      </c>
      <c r="C154" s="11">
        <v>-61300</v>
      </c>
      <c r="D154" s="12"/>
      <c r="E154" s="11">
        <v>-65743</v>
      </c>
      <c r="F154" s="12"/>
      <c r="G154" s="11">
        <v>-60570</v>
      </c>
      <c r="H154" s="12"/>
      <c r="I154" s="11">
        <v>-49633</v>
      </c>
      <c r="J154" s="12"/>
      <c r="K154" s="11">
        <v>-33387</v>
      </c>
      <c r="L154" s="12"/>
    </row>
    <row r="155" spans="1:12" ht="30">
      <c r="A155" s="7"/>
      <c r="B155" s="7" t="s">
        <v>125</v>
      </c>
      <c r="C155" s="8">
        <v>52600</v>
      </c>
      <c r="D155" s="9"/>
      <c r="E155" s="8">
        <v>65927</v>
      </c>
      <c r="F155" s="9"/>
      <c r="G155" s="8">
        <v>49238</v>
      </c>
      <c r="H155" s="9"/>
      <c r="I155" s="8">
        <v>30919</v>
      </c>
      <c r="J155" s="9"/>
      <c r="K155" s="13" t="s">
        <v>20</v>
      </c>
      <c r="L155" s="9"/>
    </row>
    <row r="156" spans="1:12" ht="17.25">
      <c r="A156" s="10"/>
      <c r="B156" s="10" t="s">
        <v>126</v>
      </c>
      <c r="C156" s="11">
        <v>75000</v>
      </c>
      <c r="D156" s="12"/>
      <c r="E156" s="11">
        <v>103865</v>
      </c>
      <c r="F156" s="12"/>
      <c r="G156" s="11">
        <v>105664</v>
      </c>
      <c r="H156" s="12"/>
      <c r="I156" s="14" t="s">
        <v>20</v>
      </c>
      <c r="J156" s="12"/>
      <c r="K156" s="14" t="s">
        <v>20</v>
      </c>
      <c r="L156" s="12"/>
    </row>
    <row r="157" spans="1:12" ht="30">
      <c r="A157" s="7"/>
      <c r="B157" s="7" t="s">
        <v>127</v>
      </c>
      <c r="C157" s="13" t="s">
        <v>20</v>
      </c>
      <c r="D157" s="9"/>
      <c r="E157" s="13" t="s">
        <v>20</v>
      </c>
      <c r="F157" s="9"/>
      <c r="G157" s="13" t="s">
        <v>20</v>
      </c>
      <c r="H157" s="9"/>
      <c r="I157" s="8">
        <v>109978</v>
      </c>
      <c r="J157" s="9"/>
      <c r="K157" s="8">
        <v>63405</v>
      </c>
      <c r="L157" s="9"/>
    </row>
    <row r="158" spans="1:12" ht="30">
      <c r="A158" s="10"/>
      <c r="B158" s="10" t="s">
        <v>128</v>
      </c>
      <c r="C158" s="11">
        <v>3800</v>
      </c>
      <c r="D158" s="12"/>
      <c r="E158" s="11">
        <v>7705</v>
      </c>
      <c r="F158" s="12"/>
      <c r="G158" s="11">
        <v>1318</v>
      </c>
      <c r="H158" s="12"/>
      <c r="I158" s="14" t="s">
        <v>20</v>
      </c>
      <c r="J158" s="12"/>
      <c r="K158" s="14" t="s">
        <v>20</v>
      </c>
      <c r="L158" s="12"/>
    </row>
    <row r="159" spans="1:12" ht="30">
      <c r="A159" s="7"/>
      <c r="B159" s="7" t="s">
        <v>129</v>
      </c>
      <c r="C159" s="8">
        <v>-14700</v>
      </c>
      <c r="D159" s="9"/>
      <c r="E159" s="8">
        <v>-93055</v>
      </c>
      <c r="F159" s="9"/>
      <c r="G159" s="8">
        <v>-117368</v>
      </c>
      <c r="H159" s="9"/>
      <c r="I159" s="13" t="s">
        <v>20</v>
      </c>
      <c r="J159" s="9"/>
      <c r="K159" s="13" t="s">
        <v>20</v>
      </c>
      <c r="L159" s="9"/>
    </row>
    <row r="160" spans="1:12" ht="45">
      <c r="A160" s="10"/>
      <c r="B160" s="10" t="s">
        <v>130</v>
      </c>
      <c r="C160" s="14" t="s">
        <v>20</v>
      </c>
      <c r="D160" s="12"/>
      <c r="E160" s="14" t="s">
        <v>20</v>
      </c>
      <c r="F160" s="12"/>
      <c r="G160" s="14" t="s">
        <v>20</v>
      </c>
      <c r="H160" s="12"/>
      <c r="I160" s="11">
        <v>10097</v>
      </c>
      <c r="J160" s="12"/>
      <c r="K160" s="11">
        <v>11603</v>
      </c>
      <c r="L160" s="12"/>
    </row>
    <row r="161" spans="1:12" ht="30">
      <c r="A161" s="7"/>
      <c r="B161" s="7" t="s">
        <v>131</v>
      </c>
      <c r="C161" s="13" t="s">
        <v>20</v>
      </c>
      <c r="D161" s="9"/>
      <c r="E161" s="13">
        <v>653</v>
      </c>
      <c r="F161" s="9"/>
      <c r="G161" s="8">
        <v>2013</v>
      </c>
      <c r="H161" s="9"/>
      <c r="I161" s="13" t="s">
        <v>20</v>
      </c>
      <c r="J161" s="9"/>
      <c r="K161" s="13" t="s">
        <v>20</v>
      </c>
      <c r="L161" s="9"/>
    </row>
    <row r="162" spans="1:12" ht="17.25">
      <c r="A162" s="10"/>
      <c r="B162" s="10" t="s">
        <v>132</v>
      </c>
      <c r="C162" s="14">
        <v>-100</v>
      </c>
      <c r="D162" s="12"/>
      <c r="E162" s="14" t="s">
        <v>20</v>
      </c>
      <c r="F162" s="12"/>
      <c r="G162" s="14" t="s">
        <v>20</v>
      </c>
      <c r="H162" s="12"/>
      <c r="I162" s="14" t="s">
        <v>20</v>
      </c>
      <c r="J162" s="12"/>
      <c r="K162" s="14" t="s">
        <v>20</v>
      </c>
      <c r="L162" s="12"/>
    </row>
    <row r="163" spans="1:12" ht="17.25">
      <c r="A163" s="7"/>
      <c r="B163" s="7" t="s">
        <v>133</v>
      </c>
      <c r="C163" s="13" t="s">
        <v>20</v>
      </c>
      <c r="D163" s="9"/>
      <c r="E163" s="13" t="s">
        <v>20</v>
      </c>
      <c r="F163" s="9"/>
      <c r="G163" s="13" t="s">
        <v>20</v>
      </c>
      <c r="H163" s="9"/>
      <c r="I163" s="8">
        <v>-49311</v>
      </c>
      <c r="J163" s="9"/>
      <c r="K163" s="13" t="s">
        <v>20</v>
      </c>
      <c r="L163" s="9"/>
    </row>
    <row r="164" spans="1:12" ht="17.25">
      <c r="A164" s="10"/>
      <c r="B164" s="10" t="s">
        <v>66</v>
      </c>
      <c r="C164" s="14">
        <v>-600</v>
      </c>
      <c r="D164" s="12"/>
      <c r="E164" s="11">
        <v>-48576</v>
      </c>
      <c r="F164" s="12"/>
      <c r="G164" s="11">
        <v>-85527</v>
      </c>
      <c r="H164" s="12"/>
      <c r="I164" s="11">
        <v>-121618</v>
      </c>
      <c r="J164" s="12"/>
      <c r="K164" s="11">
        <v>-77662</v>
      </c>
      <c r="L164" s="12"/>
    </row>
    <row r="165" spans="1:12" ht="30">
      <c r="A165" s="7"/>
      <c r="B165" s="7" t="s">
        <v>67</v>
      </c>
      <c r="C165" s="13" t="s">
        <v>20</v>
      </c>
      <c r="D165" s="9"/>
      <c r="E165" s="13" t="s">
        <v>20</v>
      </c>
      <c r="F165" s="9"/>
      <c r="G165" s="13" t="s">
        <v>20</v>
      </c>
      <c r="H165" s="9"/>
      <c r="I165" s="13" t="s">
        <v>20</v>
      </c>
      <c r="J165" s="9"/>
      <c r="K165" s="8">
        <v>-16621</v>
      </c>
      <c r="L165" s="9"/>
    </row>
    <row r="166" spans="1:12" ht="17.25">
      <c r="A166" s="10"/>
      <c r="B166" s="10" t="s">
        <v>93</v>
      </c>
      <c r="C166" s="11">
        <v>-63900</v>
      </c>
      <c r="D166" s="12"/>
      <c r="E166" s="11">
        <v>36068</v>
      </c>
      <c r="F166" s="12"/>
      <c r="G166" s="11">
        <v>104966</v>
      </c>
      <c r="H166" s="12"/>
      <c r="I166" s="11">
        <v>9717</v>
      </c>
      <c r="J166" s="12"/>
      <c r="K166" s="11">
        <v>27948</v>
      </c>
      <c r="L166" s="12"/>
    </row>
    <row r="167" spans="1:12" ht="17.25">
      <c r="A167" s="7"/>
      <c r="B167" s="7" t="s">
        <v>94</v>
      </c>
      <c r="C167" s="13" t="s">
        <v>20</v>
      </c>
      <c r="D167" s="9"/>
      <c r="E167" s="8">
        <v>38628</v>
      </c>
      <c r="F167" s="9"/>
      <c r="G167" s="8">
        <v>54424</v>
      </c>
      <c r="H167" s="9"/>
      <c r="I167" s="8">
        <v>22711</v>
      </c>
      <c r="J167" s="9"/>
      <c r="K167" s="8">
        <v>54929</v>
      </c>
      <c r="L167" s="9"/>
    </row>
    <row r="168" spans="1:12" ht="17.25">
      <c r="A168" s="10"/>
      <c r="B168" s="10" t="s">
        <v>95</v>
      </c>
      <c r="C168" s="14" t="s">
        <v>20</v>
      </c>
      <c r="D168" s="12"/>
      <c r="E168" s="14" t="s">
        <v>20</v>
      </c>
      <c r="F168" s="12"/>
      <c r="G168" s="14" t="s">
        <v>20</v>
      </c>
      <c r="H168" s="12"/>
      <c r="I168" s="14" t="s">
        <v>20</v>
      </c>
      <c r="J168" s="12"/>
      <c r="K168" s="11">
        <v>8900</v>
      </c>
      <c r="L168" s="12"/>
    </row>
    <row r="169" spans="1:12" ht="17.25">
      <c r="A169" s="7"/>
      <c r="B169" s="7" t="s">
        <v>96</v>
      </c>
      <c r="C169" s="8">
        <v>7300</v>
      </c>
      <c r="D169" s="9"/>
      <c r="E169" s="8">
        <v>86371</v>
      </c>
      <c r="F169" s="9"/>
      <c r="G169" s="8">
        <v>132725</v>
      </c>
      <c r="H169" s="9"/>
      <c r="I169" s="13" t="s">
        <v>20</v>
      </c>
      <c r="J169" s="9"/>
      <c r="K169" s="13" t="s">
        <v>20</v>
      </c>
      <c r="L169" s="9"/>
    </row>
    <row r="170" spans="1:12" ht="17.25">
      <c r="A170" s="10"/>
      <c r="B170" s="10" t="s">
        <v>99</v>
      </c>
      <c r="C170" s="11">
        <v>72400</v>
      </c>
      <c r="D170" s="12"/>
      <c r="E170" s="11">
        <v>63233</v>
      </c>
      <c r="F170" s="12"/>
      <c r="G170" s="11">
        <v>56547</v>
      </c>
      <c r="H170" s="12"/>
      <c r="I170" s="11">
        <v>53276</v>
      </c>
      <c r="J170" s="12"/>
      <c r="K170" s="11">
        <v>47590</v>
      </c>
      <c r="L170" s="12"/>
    </row>
    <row r="171" spans="1:12" ht="17.25">
      <c r="A171" s="7"/>
      <c r="B171" s="7" t="s">
        <v>98</v>
      </c>
      <c r="C171" s="13" t="s">
        <v>20</v>
      </c>
      <c r="D171" s="9"/>
      <c r="E171" s="13" t="s">
        <v>20</v>
      </c>
      <c r="F171" s="9"/>
      <c r="G171" s="13" t="s">
        <v>20</v>
      </c>
      <c r="H171" s="9"/>
      <c r="I171" s="13" t="s">
        <v>20</v>
      </c>
      <c r="J171" s="9"/>
      <c r="K171" s="8">
        <v>16465</v>
      </c>
      <c r="L171" s="9"/>
    </row>
    <row r="172" spans="1:12" ht="17.25">
      <c r="A172" s="10"/>
      <c r="B172" s="10" t="s">
        <v>134</v>
      </c>
      <c r="C172" s="11">
        <v>60300</v>
      </c>
      <c r="D172" s="12"/>
      <c r="E172" s="11">
        <v>-16437</v>
      </c>
      <c r="F172" s="12"/>
      <c r="G172" s="11">
        <v>-41193</v>
      </c>
      <c r="H172" s="12"/>
      <c r="I172" s="11">
        <v>56894</v>
      </c>
      <c r="J172" s="12"/>
      <c r="K172" s="11">
        <v>-16412</v>
      </c>
      <c r="L172" s="12"/>
    </row>
    <row r="173" spans="1:12" ht="30">
      <c r="A173" s="7"/>
      <c r="B173" s="7" t="s">
        <v>135</v>
      </c>
      <c r="C173" s="8">
        <v>1258700</v>
      </c>
      <c r="D173" s="9"/>
      <c r="E173" s="8">
        <v>1331221</v>
      </c>
      <c r="F173" s="9"/>
      <c r="G173" s="8">
        <v>1131633</v>
      </c>
      <c r="H173" s="9"/>
      <c r="I173" s="8">
        <v>923608</v>
      </c>
      <c r="J173" s="9"/>
      <c r="K173" s="8">
        <v>793848</v>
      </c>
      <c r="L173" s="9"/>
    </row>
    <row r="174" spans="1:12" ht="30">
      <c r="A174" s="7"/>
      <c r="B174" s="20" t="s">
        <v>194</v>
      </c>
      <c r="C174" s="22">
        <f>C173/$K$173</f>
        <v>1.5855680180588727</v>
      </c>
      <c r="D174" s="22"/>
      <c r="E174" s="22">
        <f t="shared" ref="E174:K174" si="6">E173/$K$173</f>
        <v>1.6769217784764843</v>
      </c>
      <c r="F174" s="22"/>
      <c r="G174" s="22">
        <f t="shared" si="6"/>
        <v>1.4255033709223932</v>
      </c>
      <c r="H174" s="22"/>
      <c r="I174" s="22">
        <f t="shared" si="6"/>
        <v>1.1634569842085638</v>
      </c>
      <c r="J174" s="22"/>
      <c r="K174" s="22">
        <f t="shared" si="6"/>
        <v>1</v>
      </c>
      <c r="L174" s="9"/>
    </row>
    <row r="175" spans="1:12" ht="30">
      <c r="A175" s="10"/>
      <c r="B175" s="10" t="s">
        <v>136</v>
      </c>
      <c r="C175" s="11">
        <v>-71800</v>
      </c>
      <c r="D175" s="12"/>
      <c r="E175" s="11">
        <v>-237422</v>
      </c>
      <c r="F175" s="12"/>
      <c r="G175" s="11">
        <v>-639192</v>
      </c>
      <c r="H175" s="12"/>
      <c r="I175" s="11">
        <v>-643488</v>
      </c>
      <c r="J175" s="12"/>
      <c r="K175" s="11">
        <v>-566645</v>
      </c>
      <c r="L175" s="12"/>
    </row>
    <row r="176" spans="1:12" ht="30">
      <c r="A176" s="7"/>
      <c r="B176" s="7" t="s">
        <v>137</v>
      </c>
      <c r="C176" s="8">
        <v>20000</v>
      </c>
      <c r="D176" s="9"/>
      <c r="E176" s="8">
        <v>178167</v>
      </c>
      <c r="F176" s="9"/>
      <c r="G176" s="8">
        <v>269134</v>
      </c>
      <c r="H176" s="9"/>
      <c r="I176" s="8">
        <v>469554</v>
      </c>
      <c r="J176" s="9"/>
      <c r="K176" s="8">
        <v>163814</v>
      </c>
      <c r="L176" s="9"/>
    </row>
    <row r="177" spans="1:12" ht="17.25">
      <c r="A177" s="10"/>
      <c r="B177" s="10" t="s">
        <v>138</v>
      </c>
      <c r="C177" s="11">
        <v>75900</v>
      </c>
      <c r="D177" s="12"/>
      <c r="E177" s="11">
        <v>47497</v>
      </c>
      <c r="F177" s="12"/>
      <c r="G177" s="11">
        <v>431181</v>
      </c>
      <c r="H177" s="12"/>
      <c r="I177" s="11">
        <v>626113</v>
      </c>
      <c r="J177" s="12"/>
      <c r="K177" s="11">
        <v>190748</v>
      </c>
      <c r="L177" s="12"/>
    </row>
    <row r="178" spans="1:12" ht="17.25">
      <c r="A178" s="7"/>
      <c r="B178" s="7" t="s">
        <v>139</v>
      </c>
      <c r="C178" s="8">
        <v>-74200</v>
      </c>
      <c r="D178" s="9"/>
      <c r="E178" s="8">
        <v>-53293</v>
      </c>
      <c r="F178" s="9"/>
      <c r="G178" s="8">
        <v>-91734</v>
      </c>
      <c r="H178" s="9"/>
      <c r="I178" s="8">
        <v>-21583</v>
      </c>
      <c r="J178" s="9"/>
      <c r="K178" s="13" t="s">
        <v>20</v>
      </c>
      <c r="L178" s="9"/>
    </row>
    <row r="179" spans="1:12" ht="30">
      <c r="A179" s="10"/>
      <c r="B179" s="10" t="s">
        <v>140</v>
      </c>
      <c r="C179" s="11">
        <v>-52000</v>
      </c>
      <c r="D179" s="12"/>
      <c r="E179" s="11">
        <v>-56552</v>
      </c>
      <c r="F179" s="12"/>
      <c r="G179" s="11">
        <v>-39199</v>
      </c>
      <c r="H179" s="12"/>
      <c r="I179" s="11">
        <v>-7915</v>
      </c>
      <c r="J179" s="12"/>
      <c r="K179" s="11">
        <v>-64747</v>
      </c>
      <c r="L179" s="12"/>
    </row>
    <row r="180" spans="1:12" ht="30">
      <c r="A180" s="7"/>
      <c r="B180" s="7" t="s">
        <v>141</v>
      </c>
      <c r="C180" s="8">
        <v>-984500</v>
      </c>
      <c r="D180" s="9"/>
      <c r="E180" s="8">
        <v>-1080348</v>
      </c>
      <c r="F180" s="9"/>
      <c r="G180" s="8">
        <v>-771230</v>
      </c>
      <c r="H180" s="9"/>
      <c r="I180" s="8">
        <v>-643989</v>
      </c>
      <c r="J180" s="9"/>
      <c r="K180" s="8">
        <v>-386176</v>
      </c>
      <c r="L180" s="9"/>
    </row>
    <row r="181" spans="1:12" ht="30">
      <c r="A181" s="10"/>
      <c r="B181" s="10" t="s">
        <v>142</v>
      </c>
      <c r="C181" s="14" t="s">
        <v>20</v>
      </c>
      <c r="D181" s="12"/>
      <c r="E181" s="14" t="s">
        <v>20</v>
      </c>
      <c r="F181" s="12"/>
      <c r="G181" s="14" t="s">
        <v>20</v>
      </c>
      <c r="H181" s="12"/>
      <c r="I181" s="14" t="s">
        <v>20</v>
      </c>
      <c r="J181" s="12"/>
      <c r="K181" s="11">
        <v>-7515</v>
      </c>
      <c r="L181" s="12"/>
    </row>
    <row r="182" spans="1:12" ht="17.25">
      <c r="A182" s="7"/>
      <c r="B182" s="7" t="s">
        <v>143</v>
      </c>
      <c r="C182" s="13" t="s">
        <v>20</v>
      </c>
      <c r="D182" s="9"/>
      <c r="E182" s="13" t="s">
        <v>20</v>
      </c>
      <c r="F182" s="9"/>
      <c r="G182" s="13" t="s">
        <v>20</v>
      </c>
      <c r="H182" s="9"/>
      <c r="I182" s="13" t="s">
        <v>20</v>
      </c>
      <c r="J182" s="9"/>
      <c r="K182" s="8">
        <v>38328</v>
      </c>
      <c r="L182" s="9"/>
    </row>
    <row r="183" spans="1:12" ht="17.25">
      <c r="A183" s="10"/>
      <c r="B183" s="10" t="s">
        <v>144</v>
      </c>
      <c r="C183" s="11">
        <v>-1086600</v>
      </c>
      <c r="D183" s="12"/>
      <c r="E183" s="11">
        <v>-1201951</v>
      </c>
      <c r="F183" s="12"/>
      <c r="G183" s="11">
        <v>-841040</v>
      </c>
      <c r="H183" s="12"/>
      <c r="I183" s="11">
        <v>-221308</v>
      </c>
      <c r="J183" s="12"/>
      <c r="K183" s="11">
        <v>-632193</v>
      </c>
      <c r="L183" s="12"/>
    </row>
    <row r="184" spans="1:12" ht="30">
      <c r="A184" s="10"/>
      <c r="B184" s="20" t="s">
        <v>195</v>
      </c>
      <c r="C184" s="22">
        <f>C183/$K$183</f>
        <v>1.7187789171977546</v>
      </c>
      <c r="D184" s="22"/>
      <c r="E184" s="22">
        <f t="shared" ref="E184:K184" si="7">E183/$K$183</f>
        <v>1.9012406021578854</v>
      </c>
      <c r="F184" s="22"/>
      <c r="G184" s="22">
        <f t="shared" si="7"/>
        <v>1.3303532307380816</v>
      </c>
      <c r="H184" s="22"/>
      <c r="I184" s="22">
        <f t="shared" si="7"/>
        <v>0.35006398362525371</v>
      </c>
      <c r="J184" s="22"/>
      <c r="K184" s="22">
        <f t="shared" si="7"/>
        <v>1</v>
      </c>
      <c r="L184" s="12"/>
    </row>
    <row r="185" spans="1:12" ht="17.25">
      <c r="A185" s="7"/>
      <c r="B185" s="7" t="s">
        <v>145</v>
      </c>
      <c r="C185" s="8">
        <v>-66068000</v>
      </c>
      <c r="D185" s="9"/>
      <c r="E185" s="8">
        <v>-16600841</v>
      </c>
      <c r="F185" s="9"/>
      <c r="G185" s="13" t="s">
        <v>20</v>
      </c>
      <c r="H185" s="9"/>
      <c r="I185" s="13" t="s">
        <v>20</v>
      </c>
      <c r="J185" s="9"/>
      <c r="K185" s="13" t="s">
        <v>20</v>
      </c>
      <c r="L185" s="9"/>
    </row>
    <row r="186" spans="1:12" ht="30">
      <c r="A186" s="10"/>
      <c r="B186" s="10" t="s">
        <v>146</v>
      </c>
      <c r="C186" s="11">
        <v>65770800</v>
      </c>
      <c r="D186" s="12"/>
      <c r="E186" s="11">
        <v>17311089</v>
      </c>
      <c r="F186" s="12"/>
      <c r="G186" s="14" t="s">
        <v>20</v>
      </c>
      <c r="H186" s="12"/>
      <c r="I186" s="14" t="s">
        <v>20</v>
      </c>
      <c r="J186" s="12"/>
      <c r="K186" s="14" t="s">
        <v>20</v>
      </c>
      <c r="L186" s="12"/>
    </row>
    <row r="187" spans="1:12" ht="17.25">
      <c r="A187" s="7"/>
      <c r="B187" s="7" t="s">
        <v>147</v>
      </c>
      <c r="C187" s="8">
        <v>-228800</v>
      </c>
      <c r="D187" s="9"/>
      <c r="E187" s="8">
        <v>-1470000</v>
      </c>
      <c r="F187" s="9"/>
      <c r="G187" s="13" t="s">
        <v>20</v>
      </c>
      <c r="H187" s="9"/>
      <c r="I187" s="13" t="s">
        <v>20</v>
      </c>
      <c r="J187" s="9"/>
      <c r="K187" s="13" t="s">
        <v>20</v>
      </c>
      <c r="L187" s="9"/>
    </row>
    <row r="188" spans="1:12" ht="17.25">
      <c r="A188" s="10"/>
      <c r="B188" s="10" t="s">
        <v>148</v>
      </c>
      <c r="C188" s="11">
        <v>528200</v>
      </c>
      <c r="D188" s="12"/>
      <c r="E188" s="11">
        <v>770000</v>
      </c>
      <c r="F188" s="12"/>
      <c r="G188" s="14" t="s">
        <v>20</v>
      </c>
      <c r="H188" s="12"/>
      <c r="I188" s="14" t="s">
        <v>20</v>
      </c>
      <c r="J188" s="12"/>
      <c r="K188" s="14" t="s">
        <v>20</v>
      </c>
      <c r="L188" s="12"/>
    </row>
    <row r="189" spans="1:12" ht="30">
      <c r="A189" s="7"/>
      <c r="B189" s="7" t="s">
        <v>149</v>
      </c>
      <c r="C189" s="8">
        <v>112300</v>
      </c>
      <c r="D189" s="9"/>
      <c r="E189" s="8">
        <v>176937</v>
      </c>
      <c r="F189" s="9"/>
      <c r="G189" s="8">
        <v>159249</v>
      </c>
      <c r="H189" s="9"/>
      <c r="I189" s="8">
        <v>163555</v>
      </c>
      <c r="J189" s="9"/>
      <c r="K189" s="8">
        <v>137590</v>
      </c>
      <c r="L189" s="9"/>
    </row>
    <row r="190" spans="1:12" ht="30">
      <c r="A190" s="10"/>
      <c r="B190" s="10" t="s">
        <v>129</v>
      </c>
      <c r="C190" s="11">
        <v>14700</v>
      </c>
      <c r="D190" s="12"/>
      <c r="E190" s="11">
        <v>93055</v>
      </c>
      <c r="F190" s="12"/>
      <c r="G190" s="11">
        <v>117368</v>
      </c>
      <c r="H190" s="12"/>
      <c r="I190" s="14" t="s">
        <v>20</v>
      </c>
      <c r="J190" s="12"/>
      <c r="K190" s="14" t="s">
        <v>20</v>
      </c>
      <c r="L190" s="12"/>
    </row>
    <row r="191" spans="1:12" ht="17.25">
      <c r="A191" s="7"/>
      <c r="B191" s="7" t="s">
        <v>150</v>
      </c>
      <c r="C191" s="13">
        <v>-600</v>
      </c>
      <c r="D191" s="9"/>
      <c r="E191" s="13">
        <v>-784</v>
      </c>
      <c r="F191" s="9"/>
      <c r="G191" s="13">
        <v>-898</v>
      </c>
      <c r="H191" s="9"/>
      <c r="I191" s="13">
        <v>-735</v>
      </c>
      <c r="J191" s="9"/>
      <c r="K191" s="13">
        <v>-722</v>
      </c>
      <c r="L191" s="9"/>
    </row>
    <row r="192" spans="1:12" ht="30">
      <c r="A192" s="10"/>
      <c r="B192" s="10" t="s">
        <v>151</v>
      </c>
      <c r="C192" s="14" t="s">
        <v>20</v>
      </c>
      <c r="D192" s="12"/>
      <c r="E192" s="11">
        <v>548960</v>
      </c>
      <c r="F192" s="12"/>
      <c r="G192" s="14" t="s">
        <v>20</v>
      </c>
      <c r="H192" s="12"/>
      <c r="I192" s="14" t="s">
        <v>20</v>
      </c>
      <c r="J192" s="12"/>
      <c r="K192" s="14" t="s">
        <v>20</v>
      </c>
      <c r="L192" s="12"/>
    </row>
    <row r="193" spans="1:13" ht="17.25">
      <c r="A193" s="7"/>
      <c r="B193" s="7" t="s">
        <v>152</v>
      </c>
      <c r="C193" s="8">
        <v>-311400</v>
      </c>
      <c r="D193" s="9"/>
      <c r="E193" s="8">
        <v>-996798</v>
      </c>
      <c r="F193" s="9"/>
      <c r="G193" s="8">
        <v>-854045</v>
      </c>
      <c r="H193" s="9"/>
      <c r="I193" s="8">
        <v>-1113647</v>
      </c>
      <c r="J193" s="9"/>
      <c r="K193" s="8">
        <v>-203413</v>
      </c>
      <c r="L193" s="9"/>
    </row>
    <row r="194" spans="1:13" ht="30">
      <c r="A194" s="10"/>
      <c r="B194" s="10" t="s">
        <v>153</v>
      </c>
      <c r="C194" s="14" t="s">
        <v>20</v>
      </c>
      <c r="D194" s="12"/>
      <c r="E194" s="14" t="s">
        <v>20</v>
      </c>
      <c r="F194" s="12"/>
      <c r="G194" s="11">
        <v>423000</v>
      </c>
      <c r="H194" s="12"/>
      <c r="I194" s="11">
        <v>277000</v>
      </c>
      <c r="J194" s="12"/>
      <c r="K194" s="14" t="s">
        <v>20</v>
      </c>
      <c r="L194" s="12"/>
    </row>
    <row r="195" spans="1:13" ht="17.25">
      <c r="A195" s="7"/>
      <c r="B195" s="7" t="s">
        <v>154</v>
      </c>
      <c r="C195" s="8">
        <v>-1700</v>
      </c>
      <c r="D195" s="9"/>
      <c r="E195" s="8">
        <v>-3505</v>
      </c>
      <c r="F195" s="9"/>
      <c r="G195" s="13" t="s">
        <v>20</v>
      </c>
      <c r="H195" s="9"/>
      <c r="I195" s="13" t="s">
        <v>20</v>
      </c>
      <c r="J195" s="9"/>
      <c r="K195" s="13" t="s">
        <v>20</v>
      </c>
      <c r="L195" s="9"/>
    </row>
    <row r="196" spans="1:13" ht="17.25">
      <c r="A196" s="10"/>
      <c r="B196" s="10" t="s">
        <v>155</v>
      </c>
      <c r="C196" s="11">
        <v>-184500</v>
      </c>
      <c r="D196" s="12"/>
      <c r="E196" s="11">
        <v>-171887</v>
      </c>
      <c r="F196" s="12"/>
      <c r="G196" s="11">
        <v>-155326</v>
      </c>
      <c r="H196" s="12"/>
      <c r="I196" s="11">
        <v>-673827</v>
      </c>
      <c r="J196" s="12"/>
      <c r="K196" s="11">
        <v>-66545</v>
      </c>
      <c r="L196" s="12"/>
    </row>
    <row r="197" spans="1:13" ht="30">
      <c r="A197" s="10"/>
      <c r="B197" s="20" t="s">
        <v>196</v>
      </c>
      <c r="C197" s="22">
        <f>C196/$K$196</f>
        <v>2.7725599218573898</v>
      </c>
      <c r="D197" s="22"/>
      <c r="E197" s="22">
        <f t="shared" ref="E197:K197" si="8">E196/$K$196</f>
        <v>2.583019009692689</v>
      </c>
      <c r="F197" s="22"/>
      <c r="G197" s="22">
        <f t="shared" si="8"/>
        <v>2.3341498234277558</v>
      </c>
      <c r="H197" s="22"/>
      <c r="I197" s="22">
        <f t="shared" si="8"/>
        <v>10.125884739649861</v>
      </c>
      <c r="J197" s="22"/>
      <c r="K197" s="22">
        <f t="shared" si="8"/>
        <v>1</v>
      </c>
      <c r="L197" s="12"/>
    </row>
    <row r="198" spans="1:13" ht="30">
      <c r="A198" s="7"/>
      <c r="B198" s="7" t="s">
        <v>156</v>
      </c>
      <c r="C198" s="13">
        <v>900</v>
      </c>
      <c r="D198" s="9"/>
      <c r="E198" s="8">
        <v>11272</v>
      </c>
      <c r="F198" s="9"/>
      <c r="G198" s="8">
        <v>3530</v>
      </c>
      <c r="H198" s="9"/>
      <c r="I198" s="13">
        <v>283</v>
      </c>
      <c r="J198" s="9"/>
      <c r="K198" s="8">
        <v>3111</v>
      </c>
      <c r="L198" s="9"/>
    </row>
    <row r="199" spans="1:13" ht="30">
      <c r="A199" s="10"/>
      <c r="B199" s="10" t="s">
        <v>157</v>
      </c>
      <c r="C199" s="11">
        <v>-11500</v>
      </c>
      <c r="D199" s="12"/>
      <c r="E199" s="11">
        <v>-31345</v>
      </c>
      <c r="F199" s="12"/>
      <c r="G199" s="11">
        <v>138797</v>
      </c>
      <c r="H199" s="12"/>
      <c r="I199" s="11">
        <v>28756</v>
      </c>
      <c r="J199" s="12"/>
      <c r="K199" s="11">
        <v>98221</v>
      </c>
      <c r="L199" s="12"/>
    </row>
    <row r="200" spans="1:13" ht="30">
      <c r="A200" s="7"/>
      <c r="B200" s="7" t="s">
        <v>158</v>
      </c>
      <c r="C200" s="8">
        <v>281300</v>
      </c>
      <c r="D200" s="9"/>
      <c r="E200" s="8">
        <v>312606</v>
      </c>
      <c r="F200" s="9"/>
      <c r="G200" s="8">
        <v>173809</v>
      </c>
      <c r="H200" s="9"/>
      <c r="I200" s="8">
        <v>145053</v>
      </c>
      <c r="J200" s="9"/>
      <c r="K200" s="8">
        <v>200907</v>
      </c>
      <c r="L200" s="9"/>
    </row>
    <row r="201" spans="1:13" ht="17.25">
      <c r="A201" s="10"/>
      <c r="B201" s="10" t="s">
        <v>159</v>
      </c>
      <c r="C201" s="11">
        <v>269800</v>
      </c>
      <c r="D201" s="12"/>
      <c r="E201" s="11">
        <v>281261</v>
      </c>
      <c r="F201" s="12"/>
      <c r="G201" s="11">
        <v>312606</v>
      </c>
      <c r="H201" s="12"/>
      <c r="I201" s="11">
        <v>173809</v>
      </c>
      <c r="J201" s="12"/>
      <c r="K201" s="11">
        <v>299128</v>
      </c>
      <c r="L201" s="12"/>
    </row>
    <row r="202" spans="1:13" ht="17.25">
      <c r="A202" s="10"/>
      <c r="B202" s="10" t="s">
        <v>197</v>
      </c>
      <c r="C202" s="21">
        <f>C201/$K$201</f>
        <v>0.90195501591292027</v>
      </c>
      <c r="D202" s="21"/>
      <c r="E202" s="21">
        <f t="shared" ref="E202:K202" si="9">E201/$K$201</f>
        <v>0.94026971731165254</v>
      </c>
      <c r="F202" s="21"/>
      <c r="G202" s="21">
        <f t="shared" si="9"/>
        <v>1.0450576341900457</v>
      </c>
      <c r="H202" s="21"/>
      <c r="I202" s="21">
        <f t="shared" si="9"/>
        <v>0.58105225856489529</v>
      </c>
      <c r="J202" s="21"/>
      <c r="K202" s="21">
        <f t="shared" si="9"/>
        <v>1</v>
      </c>
      <c r="L202" s="12"/>
    </row>
    <row r="203" spans="1:13" ht="30">
      <c r="A203" s="7"/>
      <c r="B203" s="7" t="s">
        <v>160</v>
      </c>
      <c r="C203" s="8">
        <v>52700</v>
      </c>
      <c r="D203" s="9"/>
      <c r="E203" s="8">
        <v>35294</v>
      </c>
      <c r="F203" s="9"/>
      <c r="G203" s="8">
        <v>10576</v>
      </c>
      <c r="H203" s="9"/>
      <c r="I203" s="8">
        <v>1060</v>
      </c>
      <c r="J203" s="9"/>
      <c r="K203" s="13">
        <v>370</v>
      </c>
      <c r="L203" s="9"/>
    </row>
    <row r="204" spans="1:13" ht="30">
      <c r="A204" s="10"/>
      <c r="B204" s="10" t="s">
        <v>161</v>
      </c>
      <c r="C204" s="11">
        <v>259500</v>
      </c>
      <c r="D204" s="12"/>
      <c r="E204" s="11">
        <v>342223</v>
      </c>
      <c r="F204" s="12"/>
      <c r="G204" s="11">
        <v>274134</v>
      </c>
      <c r="H204" s="12"/>
      <c r="I204" s="11">
        <v>227812</v>
      </c>
      <c r="J204" s="12"/>
      <c r="K204" s="11">
        <v>172759</v>
      </c>
      <c r="L204" s="12"/>
    </row>
    <row r="205" spans="1:13" ht="7.5" customHeight="1">
      <c r="A205" s="1"/>
      <c r="B205" s="5"/>
      <c r="C205" s="5"/>
      <c r="D205" s="5"/>
      <c r="E205" s="5"/>
      <c r="F205" s="5"/>
    </row>
    <row r="206" spans="1:13" ht="17.25">
      <c r="A206" s="47" t="s">
        <v>46</v>
      </c>
      <c r="B206" s="47"/>
      <c r="C206" s="47"/>
      <c r="D206" s="47"/>
      <c r="E206" s="47"/>
      <c r="F206" s="47"/>
      <c r="G206" s="47"/>
      <c r="H206" s="47"/>
      <c r="I206" s="47"/>
      <c r="J206" s="47"/>
      <c r="K206" s="47"/>
      <c r="L206" s="47"/>
      <c r="M206" s="47"/>
    </row>
    <row r="207" spans="1:13">
      <c r="A207" s="1"/>
    </row>
    <row r="209" spans="1:13">
      <c r="A209" s="19"/>
      <c r="B209" s="19"/>
      <c r="C209" s="19"/>
      <c r="D209" s="19"/>
      <c r="E209" s="19"/>
      <c r="F209" s="19"/>
      <c r="G209" s="19"/>
      <c r="H209" s="19"/>
      <c r="I209" s="19"/>
      <c r="J209" s="19"/>
      <c r="K209" s="19"/>
      <c r="L209" s="19"/>
      <c r="M209" s="19"/>
    </row>
    <row r="210" spans="1:13">
      <c r="A210" s="18"/>
    </row>
    <row r="212" spans="1:13" ht="17.25">
      <c r="A212" s="48" t="s">
        <v>162</v>
      </c>
      <c r="B212" s="48"/>
      <c r="C212" s="2">
        <v>39719</v>
      </c>
      <c r="D212" s="3"/>
      <c r="E212" s="2">
        <v>39355</v>
      </c>
      <c r="F212" s="3"/>
      <c r="G212" s="2">
        <v>38991</v>
      </c>
      <c r="H212" s="3"/>
      <c r="I212" s="2">
        <v>38627</v>
      </c>
      <c r="J212" s="3"/>
      <c r="K212" s="2">
        <v>38263</v>
      </c>
      <c r="L212" s="3"/>
    </row>
    <row r="213" spans="1:13" ht="7.5" customHeight="1">
      <c r="A213" s="46"/>
      <c r="B213" s="46"/>
      <c r="C213" s="5"/>
      <c r="D213" s="5"/>
      <c r="E213" s="5"/>
      <c r="F213" s="5"/>
      <c r="G213" s="5"/>
    </row>
    <row r="214" spans="1:13" ht="17.25">
      <c r="A214" s="7"/>
      <c r="B214" s="7" t="s">
        <v>163</v>
      </c>
      <c r="C214" s="13">
        <v>5.74</v>
      </c>
      <c r="D214" s="9"/>
      <c r="E214" s="13">
        <v>13.8</v>
      </c>
      <c r="F214" s="9"/>
      <c r="G214" s="13">
        <v>14.25</v>
      </c>
      <c r="H214" s="9"/>
      <c r="I214" s="13">
        <v>14.49</v>
      </c>
      <c r="J214" s="9"/>
      <c r="K214" s="13">
        <v>12.73</v>
      </c>
      <c r="L214" s="9"/>
    </row>
    <row r="215" spans="1:13" ht="17.25">
      <c r="A215" s="10"/>
      <c r="B215" s="10" t="s">
        <v>164</v>
      </c>
      <c r="C215" s="14">
        <v>13.25</v>
      </c>
      <c r="D215" s="12"/>
      <c r="E215" s="14">
        <v>29.89</v>
      </c>
      <c r="F215" s="12"/>
      <c r="G215" s="14">
        <v>26.2</v>
      </c>
      <c r="H215" s="12"/>
      <c r="I215" s="14">
        <v>21.66</v>
      </c>
      <c r="J215" s="12"/>
      <c r="K215" s="14">
        <v>16.87</v>
      </c>
      <c r="L215" s="12"/>
    </row>
    <row r="216" spans="1:13" ht="17.25">
      <c r="A216" s="7"/>
      <c r="B216" s="7" t="s">
        <v>165</v>
      </c>
      <c r="C216" s="13">
        <v>10.72</v>
      </c>
      <c r="D216" s="9"/>
      <c r="E216" s="13">
        <v>29.29</v>
      </c>
      <c r="F216" s="9"/>
      <c r="G216" s="13">
        <v>30.26</v>
      </c>
      <c r="H216" s="9"/>
      <c r="I216" s="13">
        <v>29.03</v>
      </c>
      <c r="J216" s="9"/>
      <c r="K216" s="13">
        <v>23.61</v>
      </c>
      <c r="L216" s="9"/>
    </row>
    <row r="217" spans="1:13" ht="17.25">
      <c r="A217" s="10"/>
      <c r="B217" s="10" t="s">
        <v>166</v>
      </c>
      <c r="C217" s="14">
        <v>9.67</v>
      </c>
      <c r="D217" s="12"/>
      <c r="E217" s="14">
        <v>15.3</v>
      </c>
      <c r="F217" s="12"/>
      <c r="G217" s="14">
        <v>15.76</v>
      </c>
      <c r="H217" s="12"/>
      <c r="I217" s="14">
        <v>17.22</v>
      </c>
      <c r="J217" s="12"/>
      <c r="K217" s="14">
        <v>16.62</v>
      </c>
      <c r="L217" s="12"/>
    </row>
    <row r="218" spans="1:13" ht="17.25">
      <c r="A218" s="7"/>
      <c r="B218" s="7" t="s">
        <v>167</v>
      </c>
      <c r="C218" s="13">
        <v>41.63</v>
      </c>
      <c r="D218" s="9"/>
      <c r="E218" s="13">
        <v>40.46</v>
      </c>
      <c r="F218" s="9"/>
      <c r="G218" s="13">
        <v>39.979999999999997</v>
      </c>
      <c r="H218" s="9"/>
      <c r="I218" s="13">
        <v>41.96</v>
      </c>
      <c r="J218" s="9"/>
      <c r="K218" s="13">
        <v>41.25</v>
      </c>
      <c r="L218" s="9"/>
    </row>
    <row r="219" spans="1:13" ht="17.25">
      <c r="A219" s="10"/>
      <c r="B219" s="10" t="s">
        <v>168</v>
      </c>
      <c r="C219" s="11">
        <v>59156</v>
      </c>
      <c r="D219" s="12"/>
      <c r="E219" s="11">
        <v>54868</v>
      </c>
      <c r="F219" s="12"/>
      <c r="G219" s="11">
        <v>53555</v>
      </c>
      <c r="H219" s="12"/>
      <c r="I219" s="11">
        <v>55537</v>
      </c>
      <c r="J219" s="12"/>
      <c r="K219" s="11">
        <v>53864</v>
      </c>
      <c r="L219" s="12"/>
    </row>
    <row r="220" spans="1:13" ht="7.5" customHeight="1">
      <c r="A220" s="1"/>
      <c r="B220" s="5"/>
      <c r="C220" s="5"/>
      <c r="D220" s="5"/>
      <c r="E220" s="5"/>
      <c r="F220" s="5"/>
    </row>
    <row r="221" spans="1:13">
      <c r="A221" s="1"/>
    </row>
    <row r="222" spans="1:13" ht="17.25">
      <c r="A222" s="48" t="s">
        <v>169</v>
      </c>
      <c r="B222" s="48"/>
      <c r="C222" s="2">
        <v>39719</v>
      </c>
      <c r="D222" s="3"/>
      <c r="E222" s="2">
        <v>39355</v>
      </c>
      <c r="F222" s="3"/>
      <c r="G222" s="2">
        <v>38991</v>
      </c>
      <c r="H222" s="3"/>
      <c r="I222" s="2">
        <v>38627</v>
      </c>
      <c r="J222" s="3"/>
      <c r="K222" s="2">
        <v>38263</v>
      </c>
      <c r="L222" s="3"/>
    </row>
    <row r="223" spans="1:13" ht="7.5" customHeight="1">
      <c r="A223" s="46"/>
      <c r="B223" s="46"/>
      <c r="C223" s="5"/>
      <c r="D223" s="5"/>
      <c r="E223" s="5"/>
      <c r="F223" s="5"/>
      <c r="G223" s="5"/>
    </row>
    <row r="224" spans="1:13" ht="17.25">
      <c r="A224" s="7"/>
      <c r="B224" s="7" t="s">
        <v>170</v>
      </c>
      <c r="C224" s="13">
        <v>0.27</v>
      </c>
      <c r="D224" s="9"/>
      <c r="E224" s="13">
        <v>0.26</v>
      </c>
      <c r="F224" s="9"/>
      <c r="G224" s="13">
        <v>0.28000000000000003</v>
      </c>
      <c r="H224" s="9"/>
      <c r="I224" s="13">
        <v>0.3</v>
      </c>
      <c r="J224" s="9"/>
      <c r="K224" s="13">
        <v>0.56000000000000005</v>
      </c>
      <c r="L224" s="9"/>
    </row>
    <row r="225" spans="1:12" ht="17.25">
      <c r="A225" s="10"/>
      <c r="B225" s="10" t="s">
        <v>171</v>
      </c>
      <c r="C225" s="14">
        <v>0.8</v>
      </c>
      <c r="D225" s="12"/>
      <c r="E225" s="14">
        <v>0.79</v>
      </c>
      <c r="F225" s="12"/>
      <c r="G225" s="14">
        <v>0.79</v>
      </c>
      <c r="H225" s="12"/>
      <c r="I225" s="14">
        <v>0.99</v>
      </c>
      <c r="J225" s="12"/>
      <c r="K225" s="14">
        <v>1.75</v>
      </c>
      <c r="L225" s="12"/>
    </row>
    <row r="226" spans="1:12" ht="17.25">
      <c r="A226" s="7"/>
      <c r="B226" s="7" t="s">
        <v>172</v>
      </c>
      <c r="C226" s="13">
        <v>-7.79</v>
      </c>
      <c r="D226" s="9"/>
      <c r="E226" s="13">
        <v>-8.59</v>
      </c>
      <c r="F226" s="9"/>
      <c r="G226" s="13">
        <v>-9.16</v>
      </c>
      <c r="H226" s="9"/>
      <c r="I226" s="13">
        <v>-0.5</v>
      </c>
      <c r="J226" s="9"/>
      <c r="K226" s="13">
        <v>17.59</v>
      </c>
      <c r="L226" s="9"/>
    </row>
    <row r="227" spans="1:12" ht="7.5" customHeight="1">
      <c r="A227" s="1"/>
      <c r="B227" s="5"/>
      <c r="C227" s="5"/>
      <c r="D227" s="5"/>
      <c r="E227" s="5"/>
      <c r="F227" s="5"/>
    </row>
    <row r="228" spans="1:12">
      <c r="A228" s="1"/>
    </row>
    <row r="229" spans="1:12" ht="17.25">
      <c r="A229" s="48" t="s">
        <v>173</v>
      </c>
      <c r="B229" s="48"/>
      <c r="C229" s="2">
        <v>39719</v>
      </c>
      <c r="D229" s="3"/>
      <c r="E229" s="2">
        <v>39355</v>
      </c>
      <c r="F229" s="3"/>
      <c r="G229" s="2">
        <v>38991</v>
      </c>
      <c r="H229" s="3"/>
      <c r="I229" s="2">
        <v>38627</v>
      </c>
      <c r="J229" s="3"/>
      <c r="K229" s="2">
        <v>38263</v>
      </c>
      <c r="L229" s="3"/>
    </row>
    <row r="230" spans="1:12" ht="7.5" customHeight="1">
      <c r="A230" s="46"/>
      <c r="B230" s="46"/>
      <c r="C230" s="5"/>
      <c r="D230" s="5"/>
      <c r="E230" s="5"/>
      <c r="F230" s="5"/>
      <c r="G230" s="5"/>
    </row>
    <row r="231" spans="1:12" ht="17.25">
      <c r="A231" s="7"/>
      <c r="B231" s="7" t="s">
        <v>174</v>
      </c>
      <c r="C231" s="13">
        <v>0.22</v>
      </c>
      <c r="D231" s="9"/>
      <c r="E231" s="13">
        <v>0.24</v>
      </c>
      <c r="F231" s="9"/>
      <c r="G231" s="13">
        <v>0</v>
      </c>
      <c r="H231" s="9"/>
      <c r="I231" s="13">
        <v>0</v>
      </c>
      <c r="J231" s="9"/>
      <c r="K231" s="13">
        <v>0</v>
      </c>
      <c r="L231" s="9"/>
    </row>
    <row r="232" spans="1:12" ht="17.25">
      <c r="A232" s="10"/>
      <c r="B232" s="10" t="s">
        <v>175</v>
      </c>
      <c r="C232" s="14">
        <v>0.51</v>
      </c>
      <c r="D232" s="12"/>
      <c r="E232" s="14">
        <v>0.55000000000000004</v>
      </c>
      <c r="F232" s="12"/>
      <c r="G232" s="14">
        <v>0.32</v>
      </c>
      <c r="H232" s="12"/>
      <c r="I232" s="14">
        <v>0.13</v>
      </c>
      <c r="J232" s="12"/>
      <c r="K232" s="14">
        <v>0</v>
      </c>
      <c r="L232" s="12"/>
    </row>
    <row r="233" spans="1:12" ht="17.25">
      <c r="A233" s="7"/>
      <c r="B233" s="7" t="s">
        <v>176</v>
      </c>
      <c r="C233" s="13">
        <v>7.31</v>
      </c>
      <c r="D233" s="9"/>
      <c r="E233" s="13">
        <v>123.58</v>
      </c>
      <c r="F233" s="9"/>
      <c r="G233" s="13">
        <v>104.52</v>
      </c>
      <c r="H233" s="9"/>
      <c r="I233" s="13">
        <v>91.96</v>
      </c>
      <c r="J233" s="9"/>
      <c r="K233" s="13">
        <v>71.78</v>
      </c>
      <c r="L233" s="9"/>
    </row>
    <row r="234" spans="1:12" ht="7.5" customHeight="1">
      <c r="A234" s="1"/>
      <c r="B234" s="5"/>
      <c r="C234" s="5"/>
      <c r="D234" s="5"/>
      <c r="E234" s="5"/>
      <c r="F234" s="5"/>
    </row>
    <row r="235" spans="1:12">
      <c r="A235" s="1"/>
    </row>
    <row r="236" spans="1:12" ht="17.25">
      <c r="A236" s="48" t="s">
        <v>177</v>
      </c>
      <c r="B236" s="48"/>
      <c r="C236" s="2">
        <v>39719</v>
      </c>
      <c r="D236" s="3"/>
      <c r="E236" s="2">
        <v>39355</v>
      </c>
      <c r="F236" s="3"/>
      <c r="G236" s="2">
        <v>38991</v>
      </c>
      <c r="H236" s="3"/>
      <c r="I236" s="2">
        <v>38627</v>
      </c>
      <c r="J236" s="3"/>
      <c r="K236" s="2">
        <v>38263</v>
      </c>
      <c r="L236" s="3"/>
    </row>
    <row r="237" spans="1:12" ht="7.5" customHeight="1">
      <c r="A237" s="46"/>
      <c r="B237" s="46"/>
      <c r="C237" s="5"/>
      <c r="D237" s="5"/>
      <c r="E237" s="5"/>
      <c r="F237" s="5"/>
      <c r="G237" s="5"/>
    </row>
    <row r="238" spans="1:12" ht="17.25">
      <c r="A238" s="7"/>
      <c r="B238" s="7" t="s">
        <v>178</v>
      </c>
      <c r="C238" s="13">
        <v>1.89</v>
      </c>
      <c r="D238" s="9"/>
      <c r="E238" s="13">
        <v>1.93</v>
      </c>
      <c r="F238" s="9"/>
      <c r="G238" s="13">
        <v>1.97</v>
      </c>
      <c r="H238" s="9"/>
      <c r="I238" s="13">
        <v>1.87</v>
      </c>
      <c r="J238" s="9"/>
      <c r="K238" s="13">
        <v>1.72</v>
      </c>
      <c r="L238" s="9"/>
    </row>
    <row r="239" spans="1:12" ht="17.25">
      <c r="A239" s="10"/>
      <c r="B239" s="10" t="s">
        <v>179</v>
      </c>
      <c r="C239" s="14">
        <v>33.729999999999997</v>
      </c>
      <c r="D239" s="12"/>
      <c r="E239" s="14">
        <v>36.85</v>
      </c>
      <c r="F239" s="12"/>
      <c r="G239" s="14">
        <v>37.630000000000003</v>
      </c>
      <c r="H239" s="12"/>
      <c r="I239" s="14">
        <v>38.590000000000003</v>
      </c>
      <c r="J239" s="12"/>
      <c r="K239" s="14">
        <v>40.9</v>
      </c>
      <c r="L239" s="12"/>
    </row>
    <row r="240" spans="1:12" ht="17.25">
      <c r="A240" s="7"/>
      <c r="B240" s="7" t="s">
        <v>180</v>
      </c>
      <c r="C240" s="13">
        <v>15.04</v>
      </c>
      <c r="D240" s="9"/>
      <c r="E240" s="13">
        <v>14.21</v>
      </c>
      <c r="F240" s="9"/>
      <c r="G240" s="13">
        <v>13.21</v>
      </c>
      <c r="H240" s="9"/>
      <c r="I240" s="13">
        <v>13.18</v>
      </c>
      <c r="J240" s="9"/>
      <c r="K240" s="13">
        <v>13.61</v>
      </c>
      <c r="L240" s="9"/>
    </row>
    <row r="241" spans="1:12" ht="17.25">
      <c r="A241" s="10"/>
      <c r="B241" s="10" t="s">
        <v>181</v>
      </c>
      <c r="C241" s="14">
        <v>29.09</v>
      </c>
      <c r="D241" s="12"/>
      <c r="E241" s="14">
        <v>25.79</v>
      </c>
      <c r="F241" s="12"/>
      <c r="G241" s="14">
        <v>27.79</v>
      </c>
      <c r="H241" s="12"/>
      <c r="I241" s="14">
        <v>30.39</v>
      </c>
      <c r="J241" s="12"/>
      <c r="K241" s="14">
        <v>28.28</v>
      </c>
      <c r="L241" s="12"/>
    </row>
    <row r="242" spans="1:12" ht="17.25">
      <c r="A242" s="7"/>
      <c r="B242" s="7" t="s">
        <v>182</v>
      </c>
      <c r="C242" s="13">
        <v>15.01</v>
      </c>
      <c r="D242" s="9"/>
      <c r="E242" s="13">
        <v>13.3</v>
      </c>
      <c r="F242" s="9"/>
      <c r="G242" s="13">
        <v>12.85</v>
      </c>
      <c r="H242" s="9"/>
      <c r="I242" s="13">
        <v>12.59</v>
      </c>
      <c r="J242" s="9"/>
      <c r="K242" s="13">
        <v>12.6</v>
      </c>
      <c r="L242" s="9"/>
    </row>
    <row r="243" spans="1:12" ht="17.25">
      <c r="A243" s="10"/>
      <c r="B243" s="10" t="s">
        <v>183</v>
      </c>
      <c r="C243" s="14">
        <v>3.56</v>
      </c>
      <c r="D243" s="12"/>
      <c r="E243" s="14">
        <v>3.64</v>
      </c>
      <c r="F243" s="12"/>
      <c r="G243" s="14">
        <v>3.78</v>
      </c>
      <c r="H243" s="12"/>
      <c r="I243" s="14">
        <v>3.86</v>
      </c>
      <c r="J243" s="12"/>
      <c r="K243" s="14">
        <v>3.65</v>
      </c>
      <c r="L243" s="12"/>
    </row>
    <row r="244" spans="1:12" ht="17.25">
      <c r="A244" s="7"/>
      <c r="B244" s="7" t="s">
        <v>184</v>
      </c>
      <c r="C244" s="13">
        <v>37.79</v>
      </c>
      <c r="D244" s="9"/>
      <c r="E244" s="13">
        <v>31.78</v>
      </c>
      <c r="F244" s="9"/>
      <c r="G244" s="13">
        <v>32.11</v>
      </c>
      <c r="H244" s="9"/>
      <c r="I244" s="13">
        <v>27.01</v>
      </c>
      <c r="J244" s="9"/>
      <c r="K244" s="13">
        <v>20.83</v>
      </c>
      <c r="L244" s="9"/>
    </row>
    <row r="245" spans="1:12" ht="7.5" customHeight="1">
      <c r="A245" s="1"/>
      <c r="B245" s="5"/>
      <c r="C245" s="5"/>
      <c r="D245" s="5"/>
      <c r="E245" s="5"/>
      <c r="F245" s="5"/>
    </row>
    <row r="246" spans="1:12">
      <c r="A246" s="1"/>
    </row>
    <row r="247" spans="1:12" ht="17.25">
      <c r="A247" s="48" t="s">
        <v>185</v>
      </c>
      <c r="B247" s="48"/>
      <c r="C247" s="2">
        <v>39719</v>
      </c>
      <c r="D247" s="3"/>
      <c r="E247" s="2">
        <v>39355</v>
      </c>
      <c r="F247" s="3"/>
      <c r="G247" s="2">
        <v>38991</v>
      </c>
      <c r="H247" s="3"/>
      <c r="I247" s="2">
        <v>38627</v>
      </c>
      <c r="J247" s="3"/>
      <c r="K247" s="2">
        <v>38263</v>
      </c>
      <c r="L247" s="3"/>
    </row>
    <row r="248" spans="1:12" ht="7.5" customHeight="1">
      <c r="A248" s="46"/>
      <c r="B248" s="46"/>
      <c r="C248" s="5"/>
      <c r="D248" s="5"/>
      <c r="E248" s="5"/>
      <c r="F248" s="5"/>
      <c r="G248" s="5"/>
    </row>
    <row r="249" spans="1:12" ht="17.25">
      <c r="A249" s="7"/>
      <c r="B249" s="7" t="s">
        <v>186</v>
      </c>
      <c r="C249" s="13">
        <v>1.73</v>
      </c>
      <c r="D249" s="9"/>
      <c r="E249" s="13">
        <v>1.78</v>
      </c>
      <c r="F249" s="9"/>
      <c r="G249" s="13">
        <v>1.48</v>
      </c>
      <c r="H249" s="9"/>
      <c r="I249" s="13">
        <v>1.17</v>
      </c>
      <c r="J249" s="9"/>
      <c r="K249" s="13">
        <v>0.98</v>
      </c>
      <c r="L249" s="9"/>
    </row>
    <row r="250" spans="1:12" ht="17.25">
      <c r="A250" s="10"/>
      <c r="B250" s="10" t="s">
        <v>187</v>
      </c>
      <c r="C250" s="14">
        <v>3.39</v>
      </c>
      <c r="D250" s="12"/>
      <c r="E250" s="14">
        <v>3.09</v>
      </c>
      <c r="F250" s="12"/>
      <c r="G250" s="14">
        <v>2.95</v>
      </c>
      <c r="H250" s="12"/>
      <c r="I250" s="14">
        <v>2.72</v>
      </c>
      <c r="J250" s="12"/>
      <c r="K250" s="14">
        <v>3.13</v>
      </c>
      <c r="L250" s="12"/>
    </row>
    <row r="251" spans="1:12" ht="7.5" customHeight="1">
      <c r="A251" s="1"/>
      <c r="B251" s="5"/>
      <c r="C251" s="5"/>
      <c r="D251" s="5"/>
      <c r="E251" s="5"/>
      <c r="F251" s="5"/>
    </row>
    <row r="252" spans="1:12">
      <c r="A252" s="1"/>
    </row>
  </sheetData>
  <mergeCells count="37">
    <mergeCell ref="A248:B248"/>
    <mergeCell ref="A223:B223"/>
    <mergeCell ref="A229:B229"/>
    <mergeCell ref="A230:B230"/>
    <mergeCell ref="A236:B236"/>
    <mergeCell ref="A237:B237"/>
    <mergeCell ref="A247:B247"/>
    <mergeCell ref="A148:B148"/>
    <mergeCell ref="A206:M206"/>
    <mergeCell ref="A212:B212"/>
    <mergeCell ref="A213:B213"/>
    <mergeCell ref="A222:B222"/>
    <mergeCell ref="A143:B143"/>
    <mergeCell ref="A144:B144"/>
    <mergeCell ref="A145:B145"/>
    <mergeCell ref="A146:B146"/>
    <mergeCell ref="A147:B147"/>
    <mergeCell ref="A60:B60"/>
    <mergeCell ref="A61:B61"/>
    <mergeCell ref="A62:B62"/>
    <mergeCell ref="A63:B63"/>
    <mergeCell ref="A138:M138"/>
    <mergeCell ref="A51:M51"/>
    <mergeCell ref="A52:M52"/>
    <mergeCell ref="A53:M53"/>
    <mergeCell ref="A58:B58"/>
    <mergeCell ref="A59:B59"/>
    <mergeCell ref="A6:B6"/>
    <mergeCell ref="A47:M47"/>
    <mergeCell ref="A48:M48"/>
    <mergeCell ref="A49:M49"/>
    <mergeCell ref="A50:M50"/>
    <mergeCell ref="A1:B1"/>
    <mergeCell ref="A2:B2"/>
    <mergeCell ref="A3:B3"/>
    <mergeCell ref="A4:B4"/>
    <mergeCell ref="A5:B5"/>
  </mergeCells>
  <pageMargins left="0.75" right="0.75" top="1" bottom="1" header="0.5" footer="0.5"/>
  <pageSetup scale="83" orientation="landscape" r:id="rId1"/>
  <headerFooter>
    <oddFooter>&amp;R&amp;P</oddFooter>
  </headerFooter>
  <rowBreaks count="3" manualBreakCount="3">
    <brk id="28" max="12" man="1"/>
    <brk id="56" max="16383" man="1"/>
    <brk id="141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23:F59"/>
  <sheetViews>
    <sheetView view="pageLayout" topLeftCell="A43" zoomScaleNormal="100" workbookViewId="0">
      <selection activeCell="L8" sqref="L8"/>
    </sheetView>
  </sheetViews>
  <sheetFormatPr defaultRowHeight="15"/>
  <cols>
    <col min="5" max="5" width="14.28515625" bestFit="1" customWidth="1"/>
    <col min="6" max="6" width="13.28515625" bestFit="1" customWidth="1"/>
  </cols>
  <sheetData>
    <row r="23" spans="1:6">
      <c r="A23" s="37" t="s">
        <v>226</v>
      </c>
      <c r="E23">
        <v>2007</v>
      </c>
    </row>
    <row r="24" spans="1:6">
      <c r="A24" t="s">
        <v>210</v>
      </c>
      <c r="E24" s="8">
        <v>5343878</v>
      </c>
      <c r="F24" s="33"/>
    </row>
    <row r="25" spans="1:6">
      <c r="A25" t="s">
        <v>205</v>
      </c>
      <c r="E25" s="32">
        <v>1696487</v>
      </c>
      <c r="F25" s="27"/>
    </row>
    <row r="26" spans="1:6">
      <c r="A26" t="s">
        <v>206</v>
      </c>
      <c r="E26" s="32">
        <v>2890433</v>
      </c>
      <c r="F26" s="27"/>
    </row>
    <row r="27" spans="1:6">
      <c r="A27" t="s">
        <v>90</v>
      </c>
      <c r="E27" s="32">
        <v>215625</v>
      </c>
      <c r="F27" s="27"/>
    </row>
    <row r="28" spans="1:6">
      <c r="A28" t="s">
        <v>207</v>
      </c>
      <c r="E28" s="32">
        <v>538714</v>
      </c>
      <c r="F28" s="27"/>
    </row>
    <row r="29" spans="1:6">
      <c r="A29" t="s">
        <v>208</v>
      </c>
      <c r="E29" s="32">
        <v>42043</v>
      </c>
      <c r="F29" s="27"/>
    </row>
    <row r="30" spans="1:6">
      <c r="A30" t="s">
        <v>209</v>
      </c>
      <c r="E30" s="32">
        <v>261100</v>
      </c>
      <c r="F30" s="27"/>
    </row>
    <row r="31" spans="1:6">
      <c r="E31" s="32"/>
      <c r="F31" s="27"/>
    </row>
    <row r="32" spans="1:6">
      <c r="E32" s="32"/>
      <c r="F32" s="27"/>
    </row>
    <row r="33" spans="5:6">
      <c r="E33" s="32"/>
      <c r="F33" s="27"/>
    </row>
    <row r="34" spans="5:6">
      <c r="E34" s="32"/>
      <c r="F34" s="27"/>
    </row>
    <row r="35" spans="5:6">
      <c r="E35" s="32"/>
      <c r="F35" s="27"/>
    </row>
    <row r="36" spans="5:6">
      <c r="E36" s="32"/>
      <c r="F36" s="27"/>
    </row>
    <row r="37" spans="5:6">
      <c r="E37" s="32"/>
      <c r="F37" s="27"/>
    </row>
    <row r="38" spans="5:6">
      <c r="E38" s="32"/>
      <c r="F38" s="27"/>
    </row>
    <row r="54" spans="1:6">
      <c r="A54" s="37" t="s">
        <v>226</v>
      </c>
    </row>
    <row r="55" spans="1:6">
      <c r="A55" t="s">
        <v>214</v>
      </c>
      <c r="F55" s="32">
        <v>5343878</v>
      </c>
    </row>
    <row r="56" spans="1:6">
      <c r="A56" t="s">
        <v>211</v>
      </c>
      <c r="F56" s="32">
        <v>942863</v>
      </c>
    </row>
    <row r="57" spans="1:6">
      <c r="A57" t="s">
        <v>212</v>
      </c>
      <c r="F57" s="32">
        <v>2284117</v>
      </c>
    </row>
    <row r="58" spans="1:6">
      <c r="A58" t="s">
        <v>213</v>
      </c>
      <c r="F58" s="32">
        <v>2155566</v>
      </c>
    </row>
    <row r="59" spans="1:6">
      <c r="A59" t="s">
        <v>68</v>
      </c>
      <c r="F59" s="31">
        <v>0</v>
      </c>
    </row>
  </sheetData>
  <pageMargins left="0.7" right="0.7" top="0.75" bottom="0.75" header="0.3" footer="0.3"/>
  <pageSetup orientation="landscape" r:id="rId1"/>
  <headerFooter>
    <oddHeader>&amp;C&amp;22Vertical Analysis</oddHeader>
  </headerFooter>
  <rowBreaks count="1" manualBreakCount="1">
    <brk id="32" max="16383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22:F59"/>
  <sheetViews>
    <sheetView view="pageLayout" topLeftCell="A13" zoomScaleNormal="100" workbookViewId="0">
      <selection activeCell="A42" sqref="A42"/>
    </sheetView>
  </sheetViews>
  <sheetFormatPr defaultRowHeight="15"/>
  <cols>
    <col min="5" max="5" width="14.28515625" bestFit="1" customWidth="1"/>
    <col min="6" max="6" width="13.28515625" bestFit="1" customWidth="1"/>
  </cols>
  <sheetData>
    <row r="22" spans="1:6">
      <c r="A22" s="37" t="s">
        <v>226</v>
      </c>
    </row>
    <row r="23" spans="1:6">
      <c r="A23" t="s">
        <v>210</v>
      </c>
      <c r="E23" s="8">
        <v>4428941</v>
      </c>
      <c r="F23" s="33"/>
    </row>
    <row r="24" spans="1:6">
      <c r="A24" t="s">
        <v>205</v>
      </c>
      <c r="E24" s="32">
        <v>1696487</v>
      </c>
      <c r="F24" s="27"/>
    </row>
    <row r="25" spans="1:6">
      <c r="A25" t="s">
        <v>206</v>
      </c>
      <c r="E25" s="32">
        <v>2287899</v>
      </c>
      <c r="F25" s="27"/>
    </row>
    <row r="26" spans="1:6">
      <c r="A26" t="s">
        <v>90</v>
      </c>
      <c r="E26" s="32">
        <v>161478</v>
      </c>
      <c r="F26" s="27"/>
    </row>
    <row r="27" spans="1:6">
      <c r="A27" t="s">
        <v>207</v>
      </c>
      <c r="E27" s="32">
        <v>443997</v>
      </c>
      <c r="F27" s="27"/>
    </row>
    <row r="28" spans="1:6">
      <c r="A28" t="s">
        <v>208</v>
      </c>
      <c r="E28" s="32">
        <v>37955</v>
      </c>
      <c r="F28" s="27"/>
    </row>
    <row r="29" spans="1:6">
      <c r="A29" t="s">
        <v>209</v>
      </c>
      <c r="E29" s="32">
        <v>186917</v>
      </c>
      <c r="F29" s="27"/>
    </row>
    <row r="54" spans="1:6">
      <c r="A54" s="37" t="s">
        <v>226</v>
      </c>
    </row>
    <row r="55" spans="1:6">
      <c r="A55" t="s">
        <v>214</v>
      </c>
      <c r="F55" s="32">
        <v>4428941</v>
      </c>
    </row>
    <row r="56" spans="1:6">
      <c r="A56" t="s">
        <v>211</v>
      </c>
      <c r="F56" s="32">
        <v>2200435</v>
      </c>
    </row>
    <row r="57" spans="1:6">
      <c r="A57" t="s">
        <v>212</v>
      </c>
      <c r="F57" s="32">
        <v>2228506</v>
      </c>
    </row>
    <row r="58" spans="1:6">
      <c r="A58" t="s">
        <v>213</v>
      </c>
      <c r="F58" s="32">
        <v>1935620</v>
      </c>
    </row>
    <row r="59" spans="1:6">
      <c r="A59" t="s">
        <v>68</v>
      </c>
      <c r="F59" s="32">
        <v>0</v>
      </c>
    </row>
  </sheetData>
  <pageMargins left="0.7" right="0.7" top="0.75" bottom="0.75" header="0.3" footer="0.3"/>
  <pageSetup scale="97" orientation="landscape" r:id="rId1"/>
  <headerFooter>
    <oddHeader>&amp;C&amp;22Vertical Analysis</oddHeader>
  </headerFooter>
  <rowBreaks count="1" manualBreakCount="1">
    <brk id="32" max="16383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I173"/>
  <sheetViews>
    <sheetView showGridLines="0" zoomScaleNormal="100" workbookViewId="0">
      <selection activeCell="D13" sqref="D13"/>
    </sheetView>
  </sheetViews>
  <sheetFormatPr defaultRowHeight="15"/>
  <cols>
    <col min="2" max="2" width="35.28515625" customWidth="1"/>
    <col min="3" max="3" width="14.140625" bestFit="1" customWidth="1"/>
    <col min="5" max="5" width="14.140625" bestFit="1" customWidth="1"/>
    <col min="7" max="7" width="19" bestFit="1" customWidth="1"/>
    <col min="8" max="8" width="13" bestFit="1" customWidth="1"/>
  </cols>
  <sheetData>
    <row r="1" spans="1:9" ht="17.25">
      <c r="A1" s="45" t="s">
        <v>0</v>
      </c>
      <c r="B1" s="45"/>
      <c r="C1" s="2">
        <v>39719</v>
      </c>
      <c r="D1" s="3"/>
      <c r="E1" s="2">
        <v>39355</v>
      </c>
      <c r="F1" s="3"/>
      <c r="G1" s="51" t="s">
        <v>244</v>
      </c>
      <c r="H1" s="51"/>
      <c r="I1" s="49"/>
    </row>
    <row r="2" spans="1:9" ht="17.25">
      <c r="A2" s="46" t="s">
        <v>7</v>
      </c>
      <c r="B2" s="46"/>
      <c r="C2" s="6" t="s">
        <v>8</v>
      </c>
      <c r="D2" s="3"/>
      <c r="E2" s="6" t="s">
        <v>8</v>
      </c>
      <c r="F2" s="3"/>
      <c r="G2" s="43" t="s">
        <v>242</v>
      </c>
      <c r="H2" s="43" t="s">
        <v>243</v>
      </c>
    </row>
    <row r="3" spans="1:9" ht="17.25">
      <c r="A3" s="7"/>
      <c r="B3" s="7" t="s">
        <v>9</v>
      </c>
      <c r="C3" s="8">
        <v>8771900</v>
      </c>
      <c r="D3" s="9"/>
      <c r="E3" s="8">
        <v>7998265</v>
      </c>
      <c r="F3" s="9"/>
      <c r="G3" s="50">
        <f>C3-E3</f>
        <v>773635</v>
      </c>
      <c r="H3" s="36">
        <f>G3/E3</f>
        <v>9.67253523107824E-2</v>
      </c>
    </row>
    <row r="4" spans="1:9" ht="17.25">
      <c r="A4" s="10"/>
      <c r="B4" s="10" t="s">
        <v>10</v>
      </c>
      <c r="C4" s="11">
        <v>1171600</v>
      </c>
      <c r="D4" s="12"/>
      <c r="E4" s="11">
        <v>1026338</v>
      </c>
      <c r="F4" s="12"/>
      <c r="G4" s="50">
        <f t="shared" ref="G4:G61" si="0">C4-E4</f>
        <v>145262</v>
      </c>
      <c r="H4" s="36">
        <f t="shared" ref="H4:H61" si="1">G4/E4</f>
        <v>0.1415342703865588</v>
      </c>
    </row>
    <row r="5" spans="1:9" ht="30">
      <c r="A5" s="7"/>
      <c r="B5" s="7" t="s">
        <v>11</v>
      </c>
      <c r="C5" s="8">
        <v>439500</v>
      </c>
      <c r="D5" s="9"/>
      <c r="E5" s="8">
        <v>386894</v>
      </c>
      <c r="F5" s="9"/>
      <c r="G5" s="50">
        <f t="shared" si="0"/>
        <v>52606</v>
      </c>
      <c r="H5" s="36">
        <f t="shared" si="1"/>
        <v>0.1359700589825637</v>
      </c>
    </row>
    <row r="6" spans="1:9" ht="17.25">
      <c r="A6" s="10"/>
      <c r="B6" s="10" t="s">
        <v>12</v>
      </c>
      <c r="C6" s="11">
        <v>1611100</v>
      </c>
      <c r="D6" s="12"/>
      <c r="E6" s="11">
        <v>1413232</v>
      </c>
      <c r="F6" s="12"/>
      <c r="G6" s="50">
        <f t="shared" si="0"/>
        <v>197868</v>
      </c>
      <c r="H6" s="36">
        <f t="shared" si="1"/>
        <v>0.14001098191945838</v>
      </c>
    </row>
    <row r="7" spans="1:9" ht="17.25">
      <c r="A7" s="7"/>
      <c r="B7" s="7" t="s">
        <v>13</v>
      </c>
      <c r="C7" s="8">
        <v>10383000</v>
      </c>
      <c r="D7" s="9"/>
      <c r="E7" s="8">
        <v>9411497</v>
      </c>
      <c r="F7" s="9"/>
      <c r="G7" s="50">
        <f t="shared" si="0"/>
        <v>971503</v>
      </c>
      <c r="H7" s="36">
        <f t="shared" si="1"/>
        <v>0.10322512985978745</v>
      </c>
    </row>
    <row r="8" spans="1:9" ht="30">
      <c r="A8" s="10"/>
      <c r="B8" s="10" t="s">
        <v>14</v>
      </c>
      <c r="C8" s="11">
        <v>4645300</v>
      </c>
      <c r="D8" s="12"/>
      <c r="E8" s="11">
        <v>3999124</v>
      </c>
      <c r="F8" s="12"/>
      <c r="G8" s="50">
        <f t="shared" si="0"/>
        <v>646176</v>
      </c>
      <c r="H8" s="36">
        <f t="shared" si="1"/>
        <v>0.16157938588550894</v>
      </c>
    </row>
    <row r="9" spans="1:9" ht="17.25">
      <c r="A9" s="7"/>
      <c r="B9" s="7" t="s">
        <v>15</v>
      </c>
      <c r="C9" s="8">
        <v>3745100</v>
      </c>
      <c r="D9" s="9"/>
      <c r="E9" s="8">
        <v>3215889</v>
      </c>
      <c r="F9" s="9"/>
      <c r="G9" s="50">
        <f t="shared" si="0"/>
        <v>529211</v>
      </c>
      <c r="H9" s="36">
        <f t="shared" si="1"/>
        <v>0.16456133902631589</v>
      </c>
    </row>
    <row r="10" spans="1:9" ht="17.25">
      <c r="A10" s="10"/>
      <c r="B10" s="10" t="s">
        <v>16</v>
      </c>
      <c r="C10" s="11">
        <v>330100</v>
      </c>
      <c r="D10" s="12"/>
      <c r="E10" s="11">
        <v>294136</v>
      </c>
      <c r="F10" s="12"/>
      <c r="G10" s="50">
        <f t="shared" si="0"/>
        <v>35964</v>
      </c>
      <c r="H10" s="36">
        <f t="shared" si="1"/>
        <v>0.12226997035384991</v>
      </c>
    </row>
    <row r="11" spans="1:9" ht="30">
      <c r="A11" s="7"/>
      <c r="B11" s="7" t="s">
        <v>17</v>
      </c>
      <c r="C11" s="8">
        <v>549300</v>
      </c>
      <c r="D11" s="9"/>
      <c r="E11" s="8">
        <v>467160</v>
      </c>
      <c r="F11" s="9"/>
      <c r="G11" s="50">
        <f t="shared" si="0"/>
        <v>82140</v>
      </c>
      <c r="H11" s="36">
        <f t="shared" si="1"/>
        <v>0.17582840996660673</v>
      </c>
    </row>
    <row r="12" spans="1:9" ht="17.25">
      <c r="A12" s="10"/>
      <c r="B12" s="10" t="s">
        <v>18</v>
      </c>
      <c r="C12" s="11">
        <v>456000</v>
      </c>
      <c r="D12" s="12"/>
      <c r="E12" s="11">
        <v>489249</v>
      </c>
      <c r="F12" s="12"/>
      <c r="G12" s="50">
        <f t="shared" si="0"/>
        <v>-33249</v>
      </c>
      <c r="H12" s="36">
        <f t="shared" si="1"/>
        <v>-6.7959260008707223E-2</v>
      </c>
    </row>
    <row r="13" spans="1:9" ht="17.25">
      <c r="A13" s="7"/>
      <c r="B13" s="7" t="s">
        <v>19</v>
      </c>
      <c r="C13" s="8">
        <v>266900</v>
      </c>
      <c r="D13" s="9"/>
      <c r="E13" s="13" t="s">
        <v>20</v>
      </c>
      <c r="F13" s="9"/>
      <c r="G13" s="50"/>
      <c r="H13" s="36"/>
    </row>
    <row r="14" spans="1:9" ht="17.25">
      <c r="A14" s="10"/>
      <c r="B14" s="10" t="s">
        <v>21</v>
      </c>
      <c r="C14" s="11">
        <v>9992700</v>
      </c>
      <c r="D14" s="12"/>
      <c r="E14" s="11">
        <v>8465558</v>
      </c>
      <c r="F14" s="12"/>
      <c r="G14" s="50">
        <f t="shared" si="0"/>
        <v>1527142</v>
      </c>
      <c r="H14" s="36">
        <f t="shared" si="1"/>
        <v>0.18039472412804922</v>
      </c>
    </row>
    <row r="15" spans="1:9" ht="17.25">
      <c r="A15" s="7"/>
      <c r="B15" s="7" t="s">
        <v>22</v>
      </c>
      <c r="C15" s="8">
        <v>113600</v>
      </c>
      <c r="D15" s="9"/>
      <c r="E15" s="8">
        <v>108006</v>
      </c>
      <c r="F15" s="9"/>
      <c r="G15" s="50">
        <f t="shared" si="0"/>
        <v>5594</v>
      </c>
      <c r="H15" s="36">
        <f t="shared" si="1"/>
        <v>5.1793418884136064E-2</v>
      </c>
    </row>
    <row r="16" spans="1:9" ht="17.25">
      <c r="A16" s="10"/>
      <c r="B16" s="10" t="s">
        <v>23</v>
      </c>
      <c r="C16" s="11">
        <v>503900</v>
      </c>
      <c r="D16" s="12"/>
      <c r="E16" s="11">
        <v>1053945</v>
      </c>
      <c r="F16" s="12"/>
      <c r="G16" s="50">
        <f t="shared" si="0"/>
        <v>-550045</v>
      </c>
      <c r="H16" s="36">
        <f t="shared" si="1"/>
        <v>-0.52189155980625179</v>
      </c>
    </row>
    <row r="17" spans="1:8" ht="17.25">
      <c r="A17" s="7"/>
      <c r="B17" s="7" t="s">
        <v>24</v>
      </c>
      <c r="C17" s="8">
        <v>9000</v>
      </c>
      <c r="D17" s="9"/>
      <c r="E17" s="8">
        <v>2419</v>
      </c>
      <c r="F17" s="9"/>
      <c r="G17" s="50">
        <f t="shared" si="0"/>
        <v>6581</v>
      </c>
      <c r="H17" s="36">
        <f t="shared" si="1"/>
        <v>2.7205456800330716</v>
      </c>
    </row>
    <row r="18" spans="1:8" ht="17.25">
      <c r="A18" s="10"/>
      <c r="B18" s="10" t="s">
        <v>25</v>
      </c>
      <c r="C18" s="11">
        <v>53400</v>
      </c>
      <c r="D18" s="12"/>
      <c r="E18" s="14" t="s">
        <v>20</v>
      </c>
      <c r="F18" s="12"/>
      <c r="G18" s="50"/>
      <c r="H18" s="36"/>
    </row>
    <row r="19" spans="1:8" ht="17.25">
      <c r="A19" s="7"/>
      <c r="B19" s="7" t="s">
        <v>26</v>
      </c>
      <c r="C19" s="8">
        <v>459500</v>
      </c>
      <c r="D19" s="9"/>
      <c r="E19" s="8">
        <v>1056364</v>
      </c>
      <c r="F19" s="9"/>
      <c r="G19" s="50">
        <f t="shared" si="0"/>
        <v>-596864</v>
      </c>
      <c r="H19" s="36">
        <f t="shared" si="1"/>
        <v>-0.56501736143980674</v>
      </c>
    </row>
    <row r="20" spans="1:8" ht="30">
      <c r="A20" s="10"/>
      <c r="B20" s="10" t="s">
        <v>27</v>
      </c>
      <c r="C20" s="11">
        <v>180400</v>
      </c>
      <c r="D20" s="12"/>
      <c r="E20" s="11">
        <v>326725</v>
      </c>
      <c r="F20" s="12"/>
      <c r="G20" s="50">
        <f t="shared" si="0"/>
        <v>-146325</v>
      </c>
      <c r="H20" s="36">
        <f t="shared" si="1"/>
        <v>-0.4478536995944602</v>
      </c>
    </row>
    <row r="21" spans="1:8" ht="30">
      <c r="A21" s="7"/>
      <c r="B21" s="7" t="s">
        <v>28</v>
      </c>
      <c r="C21" s="8">
        <v>34300</v>
      </c>
      <c r="D21" s="9"/>
      <c r="E21" s="8">
        <v>65308</v>
      </c>
      <c r="F21" s="9"/>
      <c r="G21" s="50">
        <f t="shared" si="0"/>
        <v>-31008</v>
      </c>
      <c r="H21" s="36">
        <f t="shared" si="1"/>
        <v>-0.47479634960494888</v>
      </c>
    </row>
    <row r="22" spans="1:8" ht="30">
      <c r="A22" s="10"/>
      <c r="B22" s="10" t="s">
        <v>29</v>
      </c>
      <c r="C22" s="11">
        <v>40400</v>
      </c>
      <c r="D22" s="12"/>
      <c r="E22" s="11">
        <v>31181</v>
      </c>
      <c r="F22" s="12"/>
      <c r="G22" s="50">
        <f t="shared" si="0"/>
        <v>9219</v>
      </c>
      <c r="H22" s="36">
        <f t="shared" si="1"/>
        <v>0.29566081908854752</v>
      </c>
    </row>
    <row r="23" spans="1:8" ht="30">
      <c r="A23" s="7"/>
      <c r="B23" s="7" t="s">
        <v>30</v>
      </c>
      <c r="C23" s="8">
        <v>-111100</v>
      </c>
      <c r="D23" s="9"/>
      <c r="E23" s="8">
        <v>-39488</v>
      </c>
      <c r="F23" s="9"/>
      <c r="G23" s="50">
        <f t="shared" si="0"/>
        <v>-71612</v>
      </c>
      <c r="H23" s="36">
        <f t="shared" si="1"/>
        <v>1.8135129659643436</v>
      </c>
    </row>
    <row r="24" spans="1:8" ht="17.25">
      <c r="A24" s="10"/>
      <c r="B24" s="10" t="s">
        <v>31</v>
      </c>
      <c r="C24" s="11">
        <v>144000</v>
      </c>
      <c r="D24" s="12"/>
      <c r="E24" s="11">
        <v>383726</v>
      </c>
      <c r="F24" s="12"/>
      <c r="G24" s="50">
        <f t="shared" si="0"/>
        <v>-239726</v>
      </c>
      <c r="H24" s="36">
        <f t="shared" si="1"/>
        <v>-0.62473223081052631</v>
      </c>
    </row>
    <row r="25" spans="1:8" ht="30">
      <c r="A25" s="7"/>
      <c r="B25" s="7" t="s">
        <v>32</v>
      </c>
      <c r="C25" s="8">
        <v>315500</v>
      </c>
      <c r="D25" s="9"/>
      <c r="E25" s="8">
        <v>672638</v>
      </c>
      <c r="F25" s="9"/>
      <c r="G25" s="50">
        <f t="shared" si="0"/>
        <v>-357138</v>
      </c>
      <c r="H25" s="36">
        <f t="shared" si="1"/>
        <v>-0.53095126947927418</v>
      </c>
    </row>
    <row r="26" spans="1:8" ht="30">
      <c r="A26" s="10"/>
      <c r="B26" s="10" t="s">
        <v>33</v>
      </c>
      <c r="C26" s="14" t="s">
        <v>20</v>
      </c>
      <c r="D26" s="12"/>
      <c r="E26" s="14" t="s">
        <v>20</v>
      </c>
      <c r="F26" s="12"/>
      <c r="G26" s="50"/>
      <c r="H26" s="36"/>
    </row>
    <row r="27" spans="1:8" ht="17.25">
      <c r="A27" s="7"/>
      <c r="B27" s="7" t="s">
        <v>34</v>
      </c>
      <c r="C27" s="8">
        <v>315500</v>
      </c>
      <c r="D27" s="9"/>
      <c r="E27" s="8">
        <v>672638</v>
      </c>
      <c r="F27" s="9"/>
      <c r="G27" s="50">
        <f t="shared" si="0"/>
        <v>-357138</v>
      </c>
      <c r="H27" s="36">
        <f t="shared" si="1"/>
        <v>-0.53095126947927418</v>
      </c>
    </row>
    <row r="28" spans="1:8" ht="30">
      <c r="A28" s="10"/>
      <c r="B28" s="10" t="s">
        <v>35</v>
      </c>
      <c r="C28" s="11">
        <v>731500</v>
      </c>
      <c r="D28" s="12"/>
      <c r="E28" s="11">
        <v>749763</v>
      </c>
      <c r="F28" s="12"/>
      <c r="G28" s="50">
        <f t="shared" si="0"/>
        <v>-18263</v>
      </c>
      <c r="H28" s="36">
        <f t="shared" si="1"/>
        <v>-2.4358363909662121E-2</v>
      </c>
    </row>
    <row r="29" spans="1:8" ht="30">
      <c r="A29" s="7"/>
      <c r="B29" s="7" t="s">
        <v>36</v>
      </c>
      <c r="C29" s="8">
        <v>741700</v>
      </c>
      <c r="D29" s="9"/>
      <c r="E29" s="8">
        <v>770091</v>
      </c>
      <c r="F29" s="9"/>
      <c r="G29" s="50">
        <f t="shared" si="0"/>
        <v>-28391</v>
      </c>
      <c r="H29" s="36">
        <f t="shared" si="1"/>
        <v>-3.6867071553881296E-2</v>
      </c>
    </row>
    <row r="30" spans="1:8" ht="17.25">
      <c r="A30" s="10"/>
      <c r="B30" s="10" t="s">
        <v>37</v>
      </c>
      <c r="C30" s="11">
        <v>735500</v>
      </c>
      <c r="D30" s="12"/>
      <c r="E30" s="15">
        <v>738285.28500000003</v>
      </c>
      <c r="F30" s="12"/>
      <c r="G30" s="50">
        <f t="shared" si="0"/>
        <v>-2785.2850000000326</v>
      </c>
      <c r="H30" s="36">
        <f t="shared" si="1"/>
        <v>-3.7726405450435496E-3</v>
      </c>
    </row>
    <row r="31" spans="1:8" ht="30">
      <c r="A31" s="7"/>
      <c r="B31" s="7" t="s">
        <v>38</v>
      </c>
      <c r="C31" s="13">
        <v>0.43</v>
      </c>
      <c r="D31" s="9"/>
      <c r="E31" s="13">
        <v>0.9</v>
      </c>
      <c r="F31" s="9"/>
      <c r="G31" s="50">
        <f t="shared" si="0"/>
        <v>-0.47000000000000003</v>
      </c>
      <c r="H31" s="36">
        <f t="shared" si="1"/>
        <v>-0.52222222222222225</v>
      </c>
    </row>
    <row r="32" spans="1:8" ht="30">
      <c r="A32" s="10"/>
      <c r="B32" s="10" t="s">
        <v>39</v>
      </c>
      <c r="C32" s="14" t="s">
        <v>20</v>
      </c>
      <c r="D32" s="12"/>
      <c r="E32" s="14" t="s">
        <v>20</v>
      </c>
      <c r="F32" s="12"/>
      <c r="G32" s="50"/>
      <c r="H32" s="36"/>
    </row>
    <row r="33" spans="1:8" ht="17.25">
      <c r="A33" s="7"/>
      <c r="B33" s="7" t="s">
        <v>40</v>
      </c>
      <c r="C33" s="13">
        <v>0.43</v>
      </c>
      <c r="D33" s="9"/>
      <c r="E33" s="13">
        <v>0.9</v>
      </c>
      <c r="F33" s="9"/>
      <c r="G33" s="50">
        <f t="shared" si="0"/>
        <v>-0.47000000000000003</v>
      </c>
      <c r="H33" s="36">
        <f t="shared" si="1"/>
        <v>-0.52222222222222225</v>
      </c>
    </row>
    <row r="34" spans="1:8" ht="30">
      <c r="A34" s="10"/>
      <c r="B34" s="10" t="s">
        <v>41</v>
      </c>
      <c r="C34" s="14">
        <v>0.43</v>
      </c>
      <c r="D34" s="12"/>
      <c r="E34" s="14">
        <v>0.87</v>
      </c>
      <c r="F34" s="12"/>
      <c r="G34" s="50">
        <f t="shared" si="0"/>
        <v>-0.44</v>
      </c>
      <c r="H34" s="36">
        <f t="shared" si="1"/>
        <v>-0.50574712643678166</v>
      </c>
    </row>
    <row r="35" spans="1:8" ht="17.25" customHeight="1">
      <c r="A35" s="7"/>
      <c r="B35" s="7" t="s">
        <v>42</v>
      </c>
      <c r="C35" s="13" t="s">
        <v>20</v>
      </c>
      <c r="D35" s="9"/>
      <c r="E35" s="13" t="s">
        <v>20</v>
      </c>
      <c r="F35" s="9"/>
      <c r="G35" s="50"/>
      <c r="H35" s="36"/>
    </row>
    <row r="36" spans="1:8" ht="17.25">
      <c r="A36" s="10"/>
      <c r="B36" s="10" t="s">
        <v>43</v>
      </c>
      <c r="C36" s="14">
        <v>0.43</v>
      </c>
      <c r="D36" s="12"/>
      <c r="E36" s="14">
        <v>0.87</v>
      </c>
      <c r="F36" s="12"/>
      <c r="G36" s="50">
        <f t="shared" si="0"/>
        <v>-0.44</v>
      </c>
      <c r="H36" s="36">
        <f t="shared" si="1"/>
        <v>-0.50574712643678166</v>
      </c>
    </row>
    <row r="37" spans="1:8" ht="15.75">
      <c r="A37" s="7"/>
      <c r="B37" s="7" t="s">
        <v>44</v>
      </c>
      <c r="C37" s="8">
        <v>176000</v>
      </c>
      <c r="D37" s="16">
        <v>2</v>
      </c>
      <c r="E37" s="8">
        <v>172000</v>
      </c>
      <c r="F37" s="16">
        <v>2</v>
      </c>
      <c r="G37" s="50">
        <f t="shared" si="0"/>
        <v>4000</v>
      </c>
      <c r="H37" s="36">
        <f t="shared" si="1"/>
        <v>2.3255813953488372E-2</v>
      </c>
    </row>
    <row r="38" spans="1:8" ht="17.25" customHeight="1">
      <c r="A38" s="10"/>
      <c r="B38" s="10" t="s">
        <v>45</v>
      </c>
      <c r="C38" s="11">
        <v>21000</v>
      </c>
      <c r="D38" s="17">
        <v>3</v>
      </c>
      <c r="E38" s="11">
        <v>18500</v>
      </c>
      <c r="F38" s="17">
        <v>4</v>
      </c>
      <c r="G38" s="50">
        <f t="shared" si="0"/>
        <v>2500</v>
      </c>
      <c r="H38" s="36">
        <f t="shared" si="1"/>
        <v>0.13513513513513514</v>
      </c>
    </row>
    <row r="39" spans="1:8">
      <c r="A39" s="44"/>
      <c r="B39" s="5"/>
      <c r="C39" s="5"/>
      <c r="D39" s="5"/>
      <c r="E39" s="5"/>
      <c r="F39" s="5"/>
      <c r="G39" s="50"/>
      <c r="H39" s="36"/>
    </row>
    <row r="40" spans="1:8" ht="17.25">
      <c r="A40" s="45" t="s">
        <v>53</v>
      </c>
      <c r="B40" s="45"/>
      <c r="C40" s="2">
        <v>39719</v>
      </c>
      <c r="D40" s="3"/>
      <c r="E40" s="2">
        <v>39355</v>
      </c>
      <c r="F40" s="3"/>
      <c r="G40" s="50"/>
      <c r="H40" s="36"/>
    </row>
    <row r="41" spans="1:8" ht="17.25">
      <c r="A41" s="46" t="s">
        <v>7</v>
      </c>
      <c r="B41" s="46"/>
      <c r="C41" s="6" t="s">
        <v>8</v>
      </c>
      <c r="D41" s="3"/>
      <c r="E41" s="6" t="s">
        <v>8</v>
      </c>
      <c r="F41" s="3"/>
      <c r="G41" s="50"/>
      <c r="H41" s="36"/>
    </row>
    <row r="42" spans="1:8">
      <c r="A42" s="46"/>
      <c r="B42" s="46"/>
      <c r="C42" s="5"/>
      <c r="D42" s="5"/>
      <c r="E42" s="5"/>
      <c r="F42" s="5"/>
      <c r="G42" s="50"/>
      <c r="H42" s="36"/>
    </row>
    <row r="43" spans="1:8" ht="30">
      <c r="A43" s="7"/>
      <c r="B43" s="7" t="s">
        <v>54</v>
      </c>
      <c r="C43" s="13" t="s">
        <v>20</v>
      </c>
      <c r="D43" s="9"/>
      <c r="E43" s="13" t="s">
        <v>20</v>
      </c>
      <c r="F43" s="9"/>
      <c r="G43" s="50">
        <v>0</v>
      </c>
      <c r="H43" s="36">
        <v>0</v>
      </c>
    </row>
    <row r="44" spans="1:8" ht="17.25">
      <c r="A44" s="10"/>
      <c r="B44" s="10" t="s">
        <v>55</v>
      </c>
      <c r="C44" s="14" t="s">
        <v>20</v>
      </c>
      <c r="D44" s="12"/>
      <c r="E44" s="14" t="s">
        <v>20</v>
      </c>
      <c r="F44" s="12"/>
      <c r="G44" s="50">
        <v>0</v>
      </c>
      <c r="H44" s="36">
        <v>0</v>
      </c>
    </row>
    <row r="45" spans="1:8" ht="17.25">
      <c r="A45" s="7"/>
      <c r="B45" s="7" t="s">
        <v>56</v>
      </c>
      <c r="C45" s="8">
        <v>269800</v>
      </c>
      <c r="D45" s="9"/>
      <c r="E45" s="8">
        <v>281261</v>
      </c>
      <c r="F45" s="9"/>
      <c r="G45" s="50">
        <f t="shared" si="0"/>
        <v>-11461</v>
      </c>
      <c r="H45" s="36">
        <f t="shared" si="1"/>
        <v>-4.0748628498085408E-2</v>
      </c>
    </row>
    <row r="46" spans="1:8" ht="30">
      <c r="A46" s="10"/>
      <c r="B46" s="10" t="s">
        <v>57</v>
      </c>
      <c r="C46" s="11">
        <v>3000</v>
      </c>
      <c r="D46" s="12"/>
      <c r="E46" s="11">
        <v>83845</v>
      </c>
      <c r="F46" s="12"/>
      <c r="G46" s="50">
        <f t="shared" si="0"/>
        <v>-80845</v>
      </c>
      <c r="H46" s="36">
        <f t="shared" si="1"/>
        <v>-0.9642196910966665</v>
      </c>
    </row>
    <row r="47" spans="1:8" ht="30">
      <c r="A47" s="7"/>
      <c r="B47" s="7" t="s">
        <v>58</v>
      </c>
      <c r="C47" s="8">
        <v>49500</v>
      </c>
      <c r="D47" s="9"/>
      <c r="E47" s="8">
        <v>73588</v>
      </c>
      <c r="F47" s="9"/>
      <c r="G47" s="50">
        <f t="shared" si="0"/>
        <v>-24088</v>
      </c>
      <c r="H47" s="36">
        <f t="shared" si="1"/>
        <v>-0.32733597869217806</v>
      </c>
    </row>
    <row r="48" spans="1:8" ht="17.25">
      <c r="A48" s="10"/>
      <c r="B48" s="10" t="s">
        <v>59</v>
      </c>
      <c r="C48" s="11">
        <v>334000</v>
      </c>
      <c r="D48" s="12"/>
      <c r="E48" s="11">
        <v>291125</v>
      </c>
      <c r="F48" s="12"/>
      <c r="G48" s="50">
        <f t="shared" si="0"/>
        <v>42875</v>
      </c>
      <c r="H48" s="36">
        <f t="shared" si="1"/>
        <v>0.14727350794332331</v>
      </c>
    </row>
    <row r="49" spans="1:8" ht="17.25">
      <c r="A49" s="7"/>
      <c r="B49" s="7" t="s">
        <v>60</v>
      </c>
      <c r="C49" s="8">
        <v>4500</v>
      </c>
      <c r="D49" s="9"/>
      <c r="E49" s="8">
        <v>3200</v>
      </c>
      <c r="F49" s="9"/>
      <c r="G49" s="50">
        <f t="shared" si="0"/>
        <v>1300</v>
      </c>
      <c r="H49" s="36">
        <f t="shared" si="1"/>
        <v>0.40625</v>
      </c>
    </row>
    <row r="50" spans="1:8" ht="17.25">
      <c r="A50" s="10"/>
      <c r="B50" s="10" t="s">
        <v>61</v>
      </c>
      <c r="C50" s="11">
        <v>329500</v>
      </c>
      <c r="D50" s="12"/>
      <c r="E50" s="11">
        <v>287925</v>
      </c>
      <c r="F50" s="12"/>
      <c r="G50" s="50">
        <f t="shared" si="0"/>
        <v>41575</v>
      </c>
      <c r="H50" s="36">
        <f t="shared" si="1"/>
        <v>0.14439524181644525</v>
      </c>
    </row>
    <row r="51" spans="1:8" ht="17.25">
      <c r="A51" s="7"/>
      <c r="B51" s="7" t="s">
        <v>62</v>
      </c>
      <c r="C51" s="8">
        <v>377700</v>
      </c>
      <c r="D51" s="9"/>
      <c r="E51" s="8">
        <v>339434</v>
      </c>
      <c r="F51" s="9"/>
      <c r="G51" s="50">
        <f t="shared" si="0"/>
        <v>38266</v>
      </c>
      <c r="H51" s="36">
        <f t="shared" si="1"/>
        <v>0.11273472899002457</v>
      </c>
    </row>
    <row r="52" spans="1:8" ht="17.25">
      <c r="A52" s="10"/>
      <c r="B52" s="10" t="s">
        <v>63</v>
      </c>
      <c r="C52" s="11">
        <v>89600</v>
      </c>
      <c r="D52" s="12"/>
      <c r="E52" s="11">
        <v>88615</v>
      </c>
      <c r="F52" s="12"/>
      <c r="G52" s="50">
        <f t="shared" si="0"/>
        <v>985</v>
      </c>
      <c r="H52" s="36">
        <f t="shared" si="1"/>
        <v>1.1115499633244937E-2</v>
      </c>
    </row>
    <row r="53" spans="1:8" ht="17.25">
      <c r="A53" s="7"/>
      <c r="B53" s="7" t="s">
        <v>64</v>
      </c>
      <c r="C53" s="8">
        <v>120600</v>
      </c>
      <c r="D53" s="9"/>
      <c r="E53" s="8">
        <v>175489</v>
      </c>
      <c r="F53" s="9"/>
      <c r="G53" s="50">
        <f t="shared" si="0"/>
        <v>-54889</v>
      </c>
      <c r="H53" s="36">
        <f t="shared" si="1"/>
        <v>-0.31277743904176331</v>
      </c>
    </row>
    <row r="54" spans="1:8" ht="17.25">
      <c r="A54" s="10"/>
      <c r="B54" s="10" t="s">
        <v>65</v>
      </c>
      <c r="C54" s="11">
        <v>104900</v>
      </c>
      <c r="D54" s="12"/>
      <c r="E54" s="11">
        <v>88120</v>
      </c>
      <c r="F54" s="12"/>
      <c r="G54" s="50">
        <f t="shared" si="0"/>
        <v>16780</v>
      </c>
      <c r="H54" s="36">
        <f t="shared" si="1"/>
        <v>0.19042215161143894</v>
      </c>
    </row>
    <row r="55" spans="1:8" ht="17.25">
      <c r="A55" s="7"/>
      <c r="B55" s="7" t="s">
        <v>66</v>
      </c>
      <c r="C55" s="8">
        <v>692800</v>
      </c>
      <c r="D55" s="9"/>
      <c r="E55" s="8">
        <v>691658</v>
      </c>
      <c r="F55" s="9"/>
      <c r="G55" s="50">
        <f t="shared" si="0"/>
        <v>1142</v>
      </c>
      <c r="H55" s="36">
        <f t="shared" si="1"/>
        <v>1.6511050258943003E-3</v>
      </c>
    </row>
    <row r="56" spans="1:8" ht="30">
      <c r="A56" s="10"/>
      <c r="B56" s="10" t="s">
        <v>67</v>
      </c>
      <c r="C56" s="11">
        <v>169200</v>
      </c>
      <c r="D56" s="12"/>
      <c r="E56" s="11">
        <v>148757</v>
      </c>
      <c r="F56" s="12"/>
      <c r="G56" s="50">
        <f t="shared" si="0"/>
        <v>20443</v>
      </c>
      <c r="H56" s="36">
        <f t="shared" si="1"/>
        <v>0.13742546569237077</v>
      </c>
    </row>
    <row r="57" spans="1:8" ht="17.25">
      <c r="A57" s="7"/>
      <c r="B57" s="7" t="s">
        <v>68</v>
      </c>
      <c r="C57" s="8">
        <v>234200</v>
      </c>
      <c r="D57" s="9"/>
      <c r="E57" s="8">
        <v>129453</v>
      </c>
      <c r="F57" s="9"/>
      <c r="G57" s="50">
        <f t="shared" si="0"/>
        <v>104747</v>
      </c>
      <c r="H57" s="36">
        <f t="shared" si="1"/>
        <v>0.80915081149142931</v>
      </c>
    </row>
    <row r="58" spans="1:8" ht="17.25">
      <c r="A58" s="10"/>
      <c r="B58" s="10" t="s">
        <v>69</v>
      </c>
      <c r="C58" s="11">
        <v>1748000</v>
      </c>
      <c r="D58" s="12"/>
      <c r="E58" s="11">
        <v>1696487</v>
      </c>
      <c r="F58" s="12"/>
      <c r="G58" s="50">
        <f t="shared" si="0"/>
        <v>51513</v>
      </c>
      <c r="H58" s="36">
        <f t="shared" si="1"/>
        <v>3.0364512077015623E-2</v>
      </c>
    </row>
    <row r="59" spans="1:8" ht="30">
      <c r="A59" s="7"/>
      <c r="B59" s="7" t="s">
        <v>70</v>
      </c>
      <c r="C59" s="8">
        <v>71400</v>
      </c>
      <c r="D59" s="9"/>
      <c r="E59" s="8">
        <v>21022</v>
      </c>
      <c r="F59" s="9"/>
      <c r="G59" s="50">
        <f t="shared" si="0"/>
        <v>50378</v>
      </c>
      <c r="H59" s="36">
        <f t="shared" si="1"/>
        <v>2.3964418228522502</v>
      </c>
    </row>
    <row r="60" spans="1:8" ht="17.25">
      <c r="A60" s="10"/>
      <c r="B60" s="10" t="s">
        <v>71</v>
      </c>
      <c r="C60" s="11">
        <v>267900</v>
      </c>
      <c r="D60" s="12"/>
      <c r="E60" s="11">
        <v>234468</v>
      </c>
      <c r="F60" s="12"/>
      <c r="G60" s="50">
        <f t="shared" si="0"/>
        <v>33432</v>
      </c>
      <c r="H60" s="36">
        <f t="shared" si="1"/>
        <v>0.1425866216285378</v>
      </c>
    </row>
    <row r="61" spans="1:8" ht="17.25">
      <c r="A61" s="7"/>
      <c r="B61" s="7" t="s">
        <v>72</v>
      </c>
      <c r="C61" s="8">
        <v>34700</v>
      </c>
      <c r="D61" s="9"/>
      <c r="E61" s="8">
        <v>24378</v>
      </c>
      <c r="F61" s="9"/>
      <c r="G61" s="50">
        <f t="shared" si="0"/>
        <v>10322</v>
      </c>
      <c r="H61" s="36">
        <f t="shared" si="1"/>
        <v>0.4234145541061613</v>
      </c>
    </row>
    <row r="62" spans="1:8" ht="17.25">
      <c r="A62" s="10"/>
      <c r="B62" s="10" t="s">
        <v>73</v>
      </c>
      <c r="C62" s="14" t="s">
        <v>20</v>
      </c>
      <c r="D62" s="12"/>
      <c r="E62" s="14" t="s">
        <v>20</v>
      </c>
      <c r="F62" s="12"/>
      <c r="G62" s="50">
        <v>0</v>
      </c>
      <c r="H62" s="36">
        <v>0</v>
      </c>
    </row>
    <row r="63" spans="1:8" ht="17.25">
      <c r="A63" s="7"/>
      <c r="B63" s="7" t="s">
        <v>74</v>
      </c>
      <c r="C63" s="13" t="s">
        <v>20</v>
      </c>
      <c r="D63" s="9"/>
      <c r="E63" s="8">
        <v>258846</v>
      </c>
      <c r="F63" s="9"/>
      <c r="G63" s="50">
        <v>0</v>
      </c>
      <c r="H63" s="36">
        <v>0</v>
      </c>
    </row>
    <row r="64" spans="1:8" ht="17.25">
      <c r="A64" s="10"/>
      <c r="B64" s="10" t="s">
        <v>75</v>
      </c>
      <c r="C64" s="11">
        <v>302600</v>
      </c>
      <c r="D64" s="12"/>
      <c r="E64" s="14" t="s">
        <v>20</v>
      </c>
      <c r="F64" s="12"/>
      <c r="G64" s="50">
        <v>0</v>
      </c>
      <c r="H64" s="36">
        <v>0</v>
      </c>
    </row>
    <row r="65" spans="1:8" ht="17.25">
      <c r="A65" s="7"/>
      <c r="B65" s="7" t="s">
        <v>76</v>
      </c>
      <c r="C65" s="8">
        <v>59100</v>
      </c>
      <c r="D65" s="9"/>
      <c r="E65" s="8">
        <v>56238</v>
      </c>
      <c r="F65" s="9"/>
      <c r="G65" s="50">
        <f t="shared" ref="G65:G128" si="2">C65-E65</f>
        <v>2862</v>
      </c>
      <c r="H65" s="36">
        <f t="shared" ref="H65:H128" si="3">G65/E65</f>
        <v>5.0890856716099435E-2</v>
      </c>
    </row>
    <row r="66" spans="1:8" ht="17.25">
      <c r="A66" s="10"/>
      <c r="B66" s="10" t="s">
        <v>77</v>
      </c>
      <c r="C66" s="11">
        <v>217700</v>
      </c>
      <c r="D66" s="12"/>
      <c r="E66" s="11">
        <v>161730</v>
      </c>
      <c r="F66" s="12"/>
      <c r="G66" s="50">
        <f t="shared" si="2"/>
        <v>55970</v>
      </c>
      <c r="H66" s="36">
        <f t="shared" si="3"/>
        <v>0.34607061151301555</v>
      </c>
    </row>
    <row r="67" spans="1:8" ht="17.25">
      <c r="A67" s="7"/>
      <c r="B67" s="7" t="s">
        <v>78</v>
      </c>
      <c r="C67" s="8">
        <v>3363100</v>
      </c>
      <c r="D67" s="9"/>
      <c r="E67" s="8">
        <v>3103121</v>
      </c>
      <c r="F67" s="9"/>
      <c r="G67" s="50">
        <f t="shared" si="2"/>
        <v>259979</v>
      </c>
      <c r="H67" s="36">
        <f t="shared" si="3"/>
        <v>8.3779846161332411E-2</v>
      </c>
    </row>
    <row r="68" spans="1:8" ht="17.25">
      <c r="A68" s="10"/>
      <c r="B68" s="10" t="s">
        <v>79</v>
      </c>
      <c r="C68" s="11">
        <v>1045300</v>
      </c>
      <c r="D68" s="12"/>
      <c r="E68" s="11">
        <v>1002289</v>
      </c>
      <c r="F68" s="12"/>
      <c r="G68" s="50">
        <f t="shared" si="2"/>
        <v>43011</v>
      </c>
      <c r="H68" s="36">
        <f t="shared" si="3"/>
        <v>4.2912772663373538E-2</v>
      </c>
    </row>
    <row r="69" spans="1:8" ht="17.25">
      <c r="A69" s="7"/>
      <c r="B69" s="7" t="s">
        <v>80</v>
      </c>
      <c r="C69" s="8">
        <v>220700</v>
      </c>
      <c r="D69" s="9"/>
      <c r="E69" s="8">
        <v>208816</v>
      </c>
      <c r="F69" s="9"/>
      <c r="G69" s="50">
        <f t="shared" si="2"/>
        <v>11884</v>
      </c>
      <c r="H69" s="36">
        <f t="shared" si="3"/>
        <v>5.6911347789441423E-2</v>
      </c>
    </row>
    <row r="70" spans="1:8" ht="17.25">
      <c r="A70" s="10"/>
      <c r="B70" s="10" t="s">
        <v>81</v>
      </c>
      <c r="C70" s="14" t="s">
        <v>20</v>
      </c>
      <c r="D70" s="12"/>
      <c r="E70" s="14" t="s">
        <v>20</v>
      </c>
      <c r="F70" s="12"/>
      <c r="G70" s="50">
        <v>0</v>
      </c>
      <c r="H70" s="36">
        <v>0</v>
      </c>
    </row>
    <row r="71" spans="1:8" ht="30">
      <c r="A71" s="7"/>
      <c r="B71" s="7" t="s">
        <v>82</v>
      </c>
      <c r="C71" s="8">
        <v>517800</v>
      </c>
      <c r="D71" s="9"/>
      <c r="E71" s="8">
        <v>559077</v>
      </c>
      <c r="F71" s="9"/>
      <c r="G71" s="50">
        <f t="shared" si="2"/>
        <v>-41277</v>
      </c>
      <c r="H71" s="36">
        <f t="shared" si="3"/>
        <v>-7.3830617249502309E-2</v>
      </c>
    </row>
    <row r="72" spans="1:8" ht="17.25">
      <c r="A72" s="10"/>
      <c r="B72" s="10" t="s">
        <v>83</v>
      </c>
      <c r="C72" s="11">
        <v>293600</v>
      </c>
      <c r="D72" s="12"/>
      <c r="E72" s="14" t="s">
        <v>20</v>
      </c>
      <c r="F72" s="12"/>
      <c r="G72" s="50">
        <v>0</v>
      </c>
      <c r="H72" s="36">
        <v>0</v>
      </c>
    </row>
    <row r="73" spans="1:8" ht="17.25">
      <c r="A73" s="7"/>
      <c r="B73" s="7" t="s">
        <v>84</v>
      </c>
      <c r="C73" s="8">
        <v>5717300</v>
      </c>
      <c r="D73" s="9"/>
      <c r="E73" s="8">
        <v>5091271</v>
      </c>
      <c r="F73" s="9"/>
      <c r="G73" s="50">
        <f t="shared" si="2"/>
        <v>626029</v>
      </c>
      <c r="H73" s="36">
        <f t="shared" si="3"/>
        <v>0.12296124091606987</v>
      </c>
    </row>
    <row r="74" spans="1:8" ht="30">
      <c r="A74" s="10"/>
      <c r="B74" s="10" t="s">
        <v>85</v>
      </c>
      <c r="C74" s="11">
        <v>2760900</v>
      </c>
      <c r="D74" s="12"/>
      <c r="E74" s="11">
        <v>2416142</v>
      </c>
      <c r="F74" s="12"/>
      <c r="G74" s="50">
        <f t="shared" si="2"/>
        <v>344758</v>
      </c>
      <c r="H74" s="36">
        <f t="shared" si="3"/>
        <v>0.14268946113266523</v>
      </c>
    </row>
    <row r="75" spans="1:8" ht="30">
      <c r="A75" s="7"/>
      <c r="B75" s="7" t="s">
        <v>86</v>
      </c>
      <c r="C75" s="13" t="s">
        <v>20</v>
      </c>
      <c r="D75" s="9"/>
      <c r="E75" s="8">
        <v>2675129</v>
      </c>
      <c r="F75" s="9"/>
      <c r="G75" s="50">
        <v>0</v>
      </c>
      <c r="H75" s="36">
        <f t="shared" si="3"/>
        <v>0</v>
      </c>
    </row>
    <row r="76" spans="1:8" ht="17.25">
      <c r="A76" s="10"/>
      <c r="B76" s="10" t="s">
        <v>83</v>
      </c>
      <c r="C76" s="14" t="s">
        <v>20</v>
      </c>
      <c r="D76" s="12"/>
      <c r="E76" s="11">
        <v>215304</v>
      </c>
      <c r="F76" s="12"/>
      <c r="G76" s="50">
        <v>0</v>
      </c>
      <c r="H76" s="36">
        <f t="shared" si="3"/>
        <v>0</v>
      </c>
    </row>
    <row r="77" spans="1:8" ht="17.25">
      <c r="A77" s="7"/>
      <c r="B77" s="7" t="s">
        <v>87</v>
      </c>
      <c r="C77" s="8">
        <v>2956400</v>
      </c>
      <c r="D77" s="9"/>
      <c r="E77" s="8">
        <v>2890433</v>
      </c>
      <c r="F77" s="9"/>
      <c r="G77" s="50">
        <f t="shared" si="2"/>
        <v>65967</v>
      </c>
      <c r="H77" s="36">
        <f t="shared" si="3"/>
        <v>2.2822532125809526E-2</v>
      </c>
    </row>
    <row r="78" spans="1:8" ht="17.25">
      <c r="A78" s="10"/>
      <c r="B78" s="10" t="s">
        <v>88</v>
      </c>
      <c r="C78" s="11">
        <v>261100</v>
      </c>
      <c r="D78" s="12"/>
      <c r="E78" s="11">
        <v>219422</v>
      </c>
      <c r="F78" s="12"/>
      <c r="G78" s="50">
        <f t="shared" si="2"/>
        <v>41678</v>
      </c>
      <c r="H78" s="36">
        <f t="shared" si="3"/>
        <v>0.18994449052510687</v>
      </c>
    </row>
    <row r="79" spans="1:8" ht="17.25">
      <c r="A79" s="7"/>
      <c r="B79" s="7" t="s">
        <v>89</v>
      </c>
      <c r="C79" s="8">
        <v>66600</v>
      </c>
      <c r="D79" s="9"/>
      <c r="E79" s="8">
        <v>42043</v>
      </c>
      <c r="F79" s="9"/>
      <c r="G79" s="50">
        <f t="shared" si="2"/>
        <v>24557</v>
      </c>
      <c r="H79" s="36">
        <f t="shared" si="3"/>
        <v>0.58409247674999409</v>
      </c>
    </row>
    <row r="80" spans="1:8" ht="17.25">
      <c r="A80" s="10"/>
      <c r="B80" s="10" t="s">
        <v>90</v>
      </c>
      <c r="C80" s="11">
        <v>266500</v>
      </c>
      <c r="D80" s="12"/>
      <c r="E80" s="11">
        <v>215625</v>
      </c>
      <c r="F80" s="12"/>
      <c r="G80" s="50">
        <f t="shared" si="2"/>
        <v>50875</v>
      </c>
      <c r="H80" s="36">
        <f t="shared" si="3"/>
        <v>0.23594202898550726</v>
      </c>
    </row>
    <row r="81" spans="1:8" ht="17.25">
      <c r="A81" s="7"/>
      <c r="B81" s="7" t="s">
        <v>91</v>
      </c>
      <c r="C81" s="8">
        <v>5672600</v>
      </c>
      <c r="D81" s="9"/>
      <c r="E81" s="8">
        <v>5343878</v>
      </c>
      <c r="F81" s="9"/>
      <c r="G81" s="50">
        <f t="shared" si="2"/>
        <v>328722</v>
      </c>
      <c r="H81" s="36">
        <f t="shared" si="3"/>
        <v>6.1513754617901081E-2</v>
      </c>
    </row>
    <row r="82" spans="1:8" ht="30">
      <c r="A82" s="10"/>
      <c r="B82" s="10" t="s">
        <v>92</v>
      </c>
      <c r="C82" s="11">
        <v>713000</v>
      </c>
      <c r="D82" s="12"/>
      <c r="E82" s="11">
        <v>710248</v>
      </c>
      <c r="F82" s="12"/>
      <c r="G82" s="50">
        <f t="shared" si="2"/>
        <v>2752</v>
      </c>
      <c r="H82" s="36">
        <f t="shared" si="3"/>
        <v>3.8747029206699633E-3</v>
      </c>
    </row>
    <row r="83" spans="1:8" ht="17.25">
      <c r="A83" s="7"/>
      <c r="B83" s="7" t="s">
        <v>93</v>
      </c>
      <c r="C83" s="8">
        <v>324900</v>
      </c>
      <c r="D83" s="9"/>
      <c r="E83" s="8">
        <v>390836</v>
      </c>
      <c r="F83" s="9"/>
      <c r="G83" s="50">
        <f t="shared" si="2"/>
        <v>-65936</v>
      </c>
      <c r="H83" s="36">
        <f t="shared" si="3"/>
        <v>-0.16870503228975836</v>
      </c>
    </row>
    <row r="84" spans="1:8" ht="30">
      <c r="A84" s="10"/>
      <c r="B84" s="10" t="s">
        <v>94</v>
      </c>
      <c r="C84" s="11">
        <v>253600</v>
      </c>
      <c r="D84" s="12"/>
      <c r="E84" s="11">
        <v>332331</v>
      </c>
      <c r="F84" s="12"/>
      <c r="G84" s="50">
        <f t="shared" si="2"/>
        <v>-78731</v>
      </c>
      <c r="H84" s="36">
        <f t="shared" si="3"/>
        <v>-0.23690537446100424</v>
      </c>
    </row>
    <row r="85" spans="1:8" ht="17.25">
      <c r="A85" s="7"/>
      <c r="B85" s="7" t="s">
        <v>95</v>
      </c>
      <c r="C85" s="8">
        <v>136100</v>
      </c>
      <c r="D85" s="9"/>
      <c r="E85" s="8">
        <v>74591</v>
      </c>
      <c r="F85" s="9"/>
      <c r="G85" s="50">
        <f t="shared" si="2"/>
        <v>61509</v>
      </c>
      <c r="H85" s="36">
        <f t="shared" si="3"/>
        <v>0.82461691088737243</v>
      </c>
    </row>
    <row r="86" spans="1:8" ht="17.25">
      <c r="A86" s="10"/>
      <c r="B86" s="10" t="s">
        <v>96</v>
      </c>
      <c r="C86" s="11">
        <v>76100</v>
      </c>
      <c r="D86" s="12"/>
      <c r="E86" s="11">
        <v>92516</v>
      </c>
      <c r="F86" s="12"/>
      <c r="G86" s="50">
        <f t="shared" si="2"/>
        <v>-16416</v>
      </c>
      <c r="H86" s="36">
        <f t="shared" si="3"/>
        <v>-0.17743957801893726</v>
      </c>
    </row>
    <row r="87" spans="1:8" ht="17.25">
      <c r="A87" s="7"/>
      <c r="B87" s="7" t="s">
        <v>97</v>
      </c>
      <c r="C87" s="8">
        <v>152500</v>
      </c>
      <c r="D87" s="9"/>
      <c r="E87" s="13" t="s">
        <v>20</v>
      </c>
      <c r="F87" s="9"/>
      <c r="G87" s="50">
        <v>0</v>
      </c>
      <c r="H87" s="36">
        <v>0</v>
      </c>
    </row>
    <row r="88" spans="1:8" ht="17.25">
      <c r="A88" s="10"/>
      <c r="B88" s="10" t="s">
        <v>98</v>
      </c>
      <c r="C88" s="11">
        <v>164400</v>
      </c>
      <c r="D88" s="12"/>
      <c r="E88" s="11">
        <v>257369</v>
      </c>
      <c r="F88" s="12"/>
      <c r="G88" s="50">
        <f t="shared" si="2"/>
        <v>-92969</v>
      </c>
      <c r="H88" s="36">
        <f t="shared" si="3"/>
        <v>-0.36122843077449113</v>
      </c>
    </row>
    <row r="89" spans="1:8" ht="17.25">
      <c r="A89" s="7"/>
      <c r="B89" s="7" t="s">
        <v>99</v>
      </c>
      <c r="C89" s="8">
        <v>368400</v>
      </c>
      <c r="D89" s="9"/>
      <c r="E89" s="8">
        <v>296900</v>
      </c>
      <c r="F89" s="9"/>
      <c r="G89" s="50">
        <f t="shared" si="2"/>
        <v>71500</v>
      </c>
      <c r="H89" s="36">
        <f t="shared" si="3"/>
        <v>0.24082182553048165</v>
      </c>
    </row>
    <row r="90" spans="1:8" ht="17.25">
      <c r="A90" s="10"/>
      <c r="B90" s="10" t="s">
        <v>100</v>
      </c>
      <c r="C90" s="14">
        <v>700</v>
      </c>
      <c r="D90" s="12"/>
      <c r="E90" s="14">
        <v>775</v>
      </c>
      <c r="F90" s="12"/>
      <c r="G90" s="50">
        <f t="shared" si="2"/>
        <v>-75</v>
      </c>
      <c r="H90" s="36">
        <f t="shared" si="3"/>
        <v>-9.6774193548387094E-2</v>
      </c>
    </row>
    <row r="91" spans="1:8" ht="17.25">
      <c r="A91" s="7"/>
      <c r="B91" s="7" t="s">
        <v>101</v>
      </c>
      <c r="C91" s="13" t="s">
        <v>20</v>
      </c>
      <c r="D91" s="9"/>
      <c r="E91" s="13" t="s">
        <v>20</v>
      </c>
      <c r="F91" s="9"/>
      <c r="G91" s="50">
        <v>0</v>
      </c>
      <c r="H91" s="36">
        <v>0</v>
      </c>
    </row>
    <row r="92" spans="1:8" ht="17.25">
      <c r="A92" s="10"/>
      <c r="B92" s="10" t="s">
        <v>102</v>
      </c>
      <c r="C92" s="11">
        <v>2189700</v>
      </c>
      <c r="D92" s="12"/>
      <c r="E92" s="11">
        <v>2155566</v>
      </c>
      <c r="F92" s="12"/>
      <c r="G92" s="50">
        <f t="shared" si="2"/>
        <v>34134</v>
      </c>
      <c r="H92" s="36">
        <f t="shared" si="3"/>
        <v>1.5835284097077056E-2</v>
      </c>
    </row>
    <row r="93" spans="1:8" ht="17.25">
      <c r="A93" s="7"/>
      <c r="B93" s="7" t="s">
        <v>68</v>
      </c>
      <c r="C93" s="13" t="s">
        <v>20</v>
      </c>
      <c r="D93" s="9"/>
      <c r="E93" s="13" t="s">
        <v>20</v>
      </c>
      <c r="F93" s="9"/>
      <c r="G93" s="50">
        <v>0</v>
      </c>
      <c r="H93" s="36">
        <v>0</v>
      </c>
    </row>
    <row r="94" spans="1:8" ht="17.25">
      <c r="A94" s="10"/>
      <c r="B94" s="10" t="s">
        <v>103</v>
      </c>
      <c r="C94" s="11">
        <v>549200</v>
      </c>
      <c r="D94" s="12"/>
      <c r="E94" s="14" t="s">
        <v>20</v>
      </c>
      <c r="F94" s="12"/>
      <c r="G94" s="50">
        <v>0</v>
      </c>
      <c r="H94" s="36">
        <v>0</v>
      </c>
    </row>
    <row r="95" spans="1:8" ht="17.25">
      <c r="A95" s="7"/>
      <c r="B95" s="7" t="s">
        <v>104</v>
      </c>
      <c r="C95" s="13">
        <v>400</v>
      </c>
      <c r="D95" s="9"/>
      <c r="E95" s="13" t="s">
        <v>20</v>
      </c>
      <c r="F95" s="9"/>
      <c r="G95" s="50">
        <v>0</v>
      </c>
      <c r="H95" s="36">
        <v>0</v>
      </c>
    </row>
    <row r="96" spans="1:8" ht="17.25">
      <c r="A96" s="10"/>
      <c r="B96" s="10" t="s">
        <v>105</v>
      </c>
      <c r="C96" s="11">
        <v>549600</v>
      </c>
      <c r="D96" s="12"/>
      <c r="E96" s="14" t="s">
        <v>20</v>
      </c>
      <c r="F96" s="12"/>
      <c r="G96" s="50">
        <v>0</v>
      </c>
      <c r="H96" s="36">
        <v>0</v>
      </c>
    </row>
    <row r="97" spans="1:8" ht="17.25">
      <c r="A97" s="7"/>
      <c r="B97" s="7" t="s">
        <v>105</v>
      </c>
      <c r="C97" s="13" t="s">
        <v>20</v>
      </c>
      <c r="D97" s="9"/>
      <c r="E97" s="8">
        <v>550121</v>
      </c>
      <c r="F97" s="9"/>
      <c r="G97" s="50">
        <v>0</v>
      </c>
      <c r="H97" s="36">
        <f t="shared" si="3"/>
        <v>0</v>
      </c>
    </row>
    <row r="98" spans="1:8" ht="17.25">
      <c r="A98" s="10"/>
      <c r="B98" s="10" t="s">
        <v>106</v>
      </c>
      <c r="C98" s="11">
        <v>303900</v>
      </c>
      <c r="D98" s="12"/>
      <c r="E98" s="11">
        <v>271736</v>
      </c>
      <c r="F98" s="12"/>
      <c r="G98" s="50">
        <f t="shared" si="2"/>
        <v>32164</v>
      </c>
      <c r="H98" s="36">
        <f t="shared" si="3"/>
        <v>0.11836488356345864</v>
      </c>
    </row>
    <row r="99" spans="1:8" ht="17.25">
      <c r="A99" s="7"/>
      <c r="B99" s="7" t="s">
        <v>107</v>
      </c>
      <c r="C99" s="8">
        <v>60400</v>
      </c>
      <c r="D99" s="9"/>
      <c r="E99" s="13" t="s">
        <v>20</v>
      </c>
      <c r="F99" s="9"/>
      <c r="G99" s="50">
        <v>0</v>
      </c>
      <c r="H99" s="36">
        <v>0</v>
      </c>
    </row>
    <row r="100" spans="1:8" ht="17.25">
      <c r="A100" s="10"/>
      <c r="B100" s="10" t="s">
        <v>108</v>
      </c>
      <c r="C100" s="11">
        <v>44600</v>
      </c>
      <c r="D100" s="12"/>
      <c r="E100" s="11">
        <v>43670</v>
      </c>
      <c r="F100" s="12"/>
      <c r="G100" s="50">
        <f t="shared" si="2"/>
        <v>930</v>
      </c>
      <c r="H100" s="36">
        <f t="shared" si="3"/>
        <v>2.129608426837646E-2</v>
      </c>
    </row>
    <row r="101" spans="1:8" ht="17.25">
      <c r="A101" s="7"/>
      <c r="B101" s="7" t="s">
        <v>109</v>
      </c>
      <c r="C101" s="8">
        <v>18300</v>
      </c>
      <c r="D101" s="9"/>
      <c r="E101" s="8">
        <v>17252</v>
      </c>
      <c r="F101" s="9"/>
      <c r="G101" s="50">
        <f t="shared" si="2"/>
        <v>1048</v>
      </c>
      <c r="H101" s="36">
        <f t="shared" si="3"/>
        <v>6.0746580106654298E-2</v>
      </c>
    </row>
    <row r="102" spans="1:8" ht="17.25">
      <c r="A102" s="10"/>
      <c r="B102" s="10" t="s">
        <v>110</v>
      </c>
      <c r="C102" s="11">
        <v>15200</v>
      </c>
      <c r="D102" s="12"/>
      <c r="E102" s="11">
        <v>21416</v>
      </c>
      <c r="F102" s="12"/>
      <c r="G102" s="50">
        <f t="shared" si="2"/>
        <v>-6216</v>
      </c>
      <c r="H102" s="36">
        <f t="shared" si="3"/>
        <v>-0.29025028016436311</v>
      </c>
    </row>
    <row r="103" spans="1:8" ht="17.25">
      <c r="A103" s="7"/>
      <c r="B103" s="7" t="s">
        <v>110</v>
      </c>
      <c r="C103" s="8">
        <v>442400</v>
      </c>
      <c r="D103" s="9"/>
      <c r="E103" s="8">
        <v>354074</v>
      </c>
      <c r="F103" s="9"/>
      <c r="G103" s="50">
        <f t="shared" si="2"/>
        <v>88326</v>
      </c>
      <c r="H103" s="36">
        <f t="shared" si="3"/>
        <v>0.24945632833814399</v>
      </c>
    </row>
    <row r="104" spans="1:8" ht="17.25">
      <c r="A104" s="10"/>
      <c r="B104" s="10" t="s">
        <v>110</v>
      </c>
      <c r="C104" s="14" t="s">
        <v>20</v>
      </c>
      <c r="D104" s="12"/>
      <c r="E104" s="14" t="s">
        <v>20</v>
      </c>
      <c r="F104" s="12"/>
      <c r="G104" s="50">
        <v>0</v>
      </c>
      <c r="H104" s="36">
        <v>0</v>
      </c>
    </row>
    <row r="105" spans="1:8" ht="17.25">
      <c r="A105" s="7"/>
      <c r="B105" s="7" t="s">
        <v>111</v>
      </c>
      <c r="C105" s="8">
        <v>3181700</v>
      </c>
      <c r="D105" s="9"/>
      <c r="E105" s="8">
        <v>3059761</v>
      </c>
      <c r="F105" s="9"/>
      <c r="G105" s="50">
        <f t="shared" si="2"/>
        <v>121939</v>
      </c>
      <c r="H105" s="36">
        <f t="shared" si="3"/>
        <v>3.9852459064613217E-2</v>
      </c>
    </row>
    <row r="106" spans="1:8" ht="17.25">
      <c r="A106" s="10"/>
      <c r="B106" s="10" t="s">
        <v>112</v>
      </c>
      <c r="C106" s="14">
        <v>700</v>
      </c>
      <c r="D106" s="12"/>
      <c r="E106" s="14">
        <v>738</v>
      </c>
      <c r="F106" s="12"/>
      <c r="G106" s="50">
        <f t="shared" si="2"/>
        <v>-38</v>
      </c>
      <c r="H106" s="36">
        <f t="shared" si="3"/>
        <v>-5.1490514905149054E-2</v>
      </c>
    </row>
    <row r="107" spans="1:8" ht="17.25">
      <c r="A107" s="7"/>
      <c r="B107" s="7" t="s">
        <v>113</v>
      </c>
      <c r="C107" s="8">
        <v>39400</v>
      </c>
      <c r="D107" s="9"/>
      <c r="E107" s="8">
        <v>39393</v>
      </c>
      <c r="F107" s="9"/>
      <c r="G107" s="50">
        <f t="shared" si="2"/>
        <v>7</v>
      </c>
      <c r="H107" s="36">
        <f t="shared" si="3"/>
        <v>1.776965450714594E-4</v>
      </c>
    </row>
    <row r="108" spans="1:8" ht="26.25" customHeight="1">
      <c r="A108" s="10"/>
      <c r="B108" s="10" t="s">
        <v>114</v>
      </c>
      <c r="C108" s="11">
        <v>2402400</v>
      </c>
      <c r="D108" s="12"/>
      <c r="E108" s="11">
        <v>2189366</v>
      </c>
      <c r="F108" s="12"/>
      <c r="G108" s="50">
        <f t="shared" si="2"/>
        <v>213034</v>
      </c>
      <c r="H108" s="36">
        <f t="shared" si="3"/>
        <v>9.7303968363444029E-2</v>
      </c>
    </row>
    <row r="109" spans="1:8" ht="17.25" customHeight="1">
      <c r="A109" s="7"/>
      <c r="B109" s="52" t="s">
        <v>115</v>
      </c>
      <c r="C109" s="8">
        <v>-4100</v>
      </c>
      <c r="D109" s="9"/>
      <c r="E109" s="13">
        <v>1</v>
      </c>
      <c r="F109" s="9"/>
      <c r="G109" s="50">
        <f t="shared" si="2"/>
        <v>-4101</v>
      </c>
      <c r="H109" s="36">
        <f t="shared" si="3"/>
        <v>-4101</v>
      </c>
    </row>
    <row r="110" spans="1:8" ht="30">
      <c r="A110" s="10"/>
      <c r="B110" s="10" t="s">
        <v>116</v>
      </c>
      <c r="C110" s="11">
        <v>-22200</v>
      </c>
      <c r="D110" s="12"/>
      <c r="E110" s="11">
        <v>-27051</v>
      </c>
      <c r="F110" s="12"/>
      <c r="G110" s="50">
        <f t="shared" si="2"/>
        <v>4851</v>
      </c>
      <c r="H110" s="36">
        <f t="shared" si="3"/>
        <v>-0.17932793612066097</v>
      </c>
    </row>
    <row r="111" spans="1:8" ht="17.25">
      <c r="A111" s="7"/>
      <c r="B111" s="7" t="s">
        <v>117</v>
      </c>
      <c r="C111" s="8">
        <v>74700</v>
      </c>
      <c r="D111" s="9"/>
      <c r="E111" s="8">
        <v>81670</v>
      </c>
      <c r="F111" s="9"/>
      <c r="G111" s="50">
        <f t="shared" si="2"/>
        <v>-6970</v>
      </c>
      <c r="H111" s="36">
        <f t="shared" si="3"/>
        <v>-8.5343455369168611E-2</v>
      </c>
    </row>
    <row r="112" spans="1:8" ht="17.25" customHeight="1">
      <c r="A112" s="10"/>
      <c r="B112" s="10" t="s">
        <v>118</v>
      </c>
      <c r="C112" s="11">
        <v>48400</v>
      </c>
      <c r="D112" s="12"/>
      <c r="E112" s="11">
        <v>54620</v>
      </c>
      <c r="F112" s="12"/>
      <c r="G112" s="50">
        <f t="shared" si="2"/>
        <v>-6220</v>
      </c>
      <c r="H112" s="36">
        <f t="shared" si="3"/>
        <v>-0.11387770047601611</v>
      </c>
    </row>
    <row r="113" spans="1:8" ht="17.25">
      <c r="A113" s="7"/>
      <c r="B113" s="7" t="s">
        <v>119</v>
      </c>
      <c r="C113" s="8">
        <v>2490900</v>
      </c>
      <c r="D113" s="9"/>
      <c r="E113" s="8">
        <v>2284117</v>
      </c>
      <c r="F113" s="9"/>
      <c r="G113" s="50">
        <f t="shared" si="2"/>
        <v>206783</v>
      </c>
      <c r="H113" s="36">
        <f t="shared" si="3"/>
        <v>9.053082657324471E-2</v>
      </c>
    </row>
    <row r="114" spans="1:8" s="55" customFormat="1" ht="17.25">
      <c r="A114" s="23"/>
      <c r="B114" s="23"/>
      <c r="C114" s="53"/>
      <c r="D114" s="54"/>
      <c r="E114" s="53"/>
      <c r="F114" s="54"/>
      <c r="G114" s="50"/>
      <c r="H114" s="36"/>
    </row>
    <row r="115" spans="1:8" s="55" customFormat="1" ht="17.25">
      <c r="A115" s="23"/>
      <c r="B115" s="23"/>
      <c r="C115" s="53"/>
      <c r="D115" s="54"/>
      <c r="E115" s="53"/>
      <c r="F115" s="54"/>
      <c r="G115" s="50"/>
      <c r="H115" s="36"/>
    </row>
    <row r="116" spans="1:8" s="55" customFormat="1" ht="17.25">
      <c r="A116" s="23"/>
      <c r="B116" s="23"/>
      <c r="C116" s="53"/>
      <c r="D116" s="54"/>
      <c r="E116" s="53"/>
      <c r="F116" s="54"/>
      <c r="G116" s="50"/>
      <c r="H116" s="36"/>
    </row>
    <row r="117" spans="1:8" s="55" customFormat="1" ht="17.25">
      <c r="A117" s="23"/>
      <c r="B117" s="23"/>
      <c r="C117" s="53"/>
      <c r="D117" s="54"/>
      <c r="E117" s="53"/>
      <c r="F117" s="54"/>
      <c r="G117" s="50"/>
      <c r="H117" s="36"/>
    </row>
    <row r="118" spans="1:8" ht="17.25">
      <c r="A118" s="45" t="s">
        <v>120</v>
      </c>
      <c r="B118" s="45"/>
      <c r="C118" s="2">
        <v>39719</v>
      </c>
      <c r="D118" s="3"/>
      <c r="E118" s="2">
        <v>39355</v>
      </c>
      <c r="F118" s="3"/>
      <c r="G118" s="50">
        <f t="shared" si="2"/>
        <v>364</v>
      </c>
      <c r="H118" s="36">
        <f t="shared" si="3"/>
        <v>9.2491424215474533E-3</v>
      </c>
    </row>
    <row r="119" spans="1:8" ht="17.25">
      <c r="A119" s="46" t="s">
        <v>7</v>
      </c>
      <c r="B119" s="46"/>
      <c r="C119" s="6" t="s">
        <v>8</v>
      </c>
      <c r="D119" s="3"/>
      <c r="E119" s="6" t="s">
        <v>8</v>
      </c>
      <c r="F119" s="3"/>
      <c r="G119" s="50"/>
      <c r="H119" s="36"/>
    </row>
    <row r="120" spans="1:8">
      <c r="A120" s="46"/>
      <c r="B120" s="46"/>
      <c r="C120" s="5"/>
      <c r="D120" s="5"/>
      <c r="E120" s="5"/>
      <c r="F120" s="5"/>
      <c r="G120" s="50"/>
      <c r="H120" s="36"/>
    </row>
    <row r="121" spans="1:8" ht="17.25">
      <c r="A121" s="7"/>
      <c r="B121" s="7" t="s">
        <v>34</v>
      </c>
      <c r="C121" s="8">
        <v>315500</v>
      </c>
      <c r="D121" s="9"/>
      <c r="E121" s="8">
        <v>672638</v>
      </c>
      <c r="F121" s="9"/>
      <c r="G121" s="50">
        <f t="shared" si="2"/>
        <v>-357138</v>
      </c>
      <c r="H121" s="36">
        <f t="shared" si="3"/>
        <v>-0.53095126947927418</v>
      </c>
    </row>
    <row r="122" spans="1:8" ht="45">
      <c r="A122" s="10"/>
      <c r="B122" s="10" t="s">
        <v>121</v>
      </c>
      <c r="C122" s="14" t="s">
        <v>20</v>
      </c>
      <c r="D122" s="12"/>
      <c r="E122" s="14" t="s">
        <v>20</v>
      </c>
      <c r="F122" s="12"/>
      <c r="G122" s="50">
        <v>0</v>
      </c>
      <c r="H122" s="36">
        <v>0</v>
      </c>
    </row>
    <row r="123" spans="1:8" ht="17.25">
      <c r="A123" s="7"/>
      <c r="B123" s="7" t="s">
        <v>122</v>
      </c>
      <c r="C123" s="8">
        <v>604500</v>
      </c>
      <c r="D123" s="9"/>
      <c r="E123" s="8">
        <v>491238</v>
      </c>
      <c r="F123" s="9"/>
      <c r="G123" s="50">
        <f t="shared" si="2"/>
        <v>113262</v>
      </c>
      <c r="H123" s="36">
        <f t="shared" si="3"/>
        <v>0.23056441073369732</v>
      </c>
    </row>
    <row r="124" spans="1:8" ht="30">
      <c r="A124" s="10"/>
      <c r="B124" s="10" t="s">
        <v>123</v>
      </c>
      <c r="C124" s="11">
        <v>325000</v>
      </c>
      <c r="D124" s="12"/>
      <c r="E124" s="11">
        <v>26032</v>
      </c>
      <c r="F124" s="12"/>
      <c r="G124" s="50">
        <f t="shared" si="2"/>
        <v>298968</v>
      </c>
      <c r="H124" s="36">
        <f t="shared" si="3"/>
        <v>11.484634296250768</v>
      </c>
    </row>
    <row r="125" spans="1:8" ht="17.25">
      <c r="A125" s="7"/>
      <c r="B125" s="7" t="s">
        <v>68</v>
      </c>
      <c r="C125" s="8">
        <v>-117100</v>
      </c>
      <c r="D125" s="9"/>
      <c r="E125" s="8">
        <v>-37326</v>
      </c>
      <c r="F125" s="9"/>
      <c r="G125" s="50">
        <f t="shared" si="2"/>
        <v>-79774</v>
      </c>
      <c r="H125" s="36">
        <f t="shared" si="3"/>
        <v>2.13722338316455</v>
      </c>
    </row>
    <row r="126" spans="1:8" ht="17.25">
      <c r="A126" s="10"/>
      <c r="B126" s="10" t="s">
        <v>124</v>
      </c>
      <c r="C126" s="11">
        <v>-61300</v>
      </c>
      <c r="D126" s="12"/>
      <c r="E126" s="11">
        <v>-65743</v>
      </c>
      <c r="F126" s="12"/>
      <c r="G126" s="50">
        <f t="shared" si="2"/>
        <v>4443</v>
      </c>
      <c r="H126" s="36">
        <f t="shared" si="3"/>
        <v>-6.7581339458193265E-2</v>
      </c>
    </row>
    <row r="127" spans="1:8" ht="30">
      <c r="A127" s="7"/>
      <c r="B127" s="7" t="s">
        <v>125</v>
      </c>
      <c r="C127" s="8">
        <v>52600</v>
      </c>
      <c r="D127" s="9"/>
      <c r="E127" s="8">
        <v>65927</v>
      </c>
      <c r="F127" s="9"/>
      <c r="G127" s="50">
        <f t="shared" si="2"/>
        <v>-13327</v>
      </c>
      <c r="H127" s="36">
        <f t="shared" si="3"/>
        <v>-0.20214783017580051</v>
      </c>
    </row>
    <row r="128" spans="1:8" ht="17.25">
      <c r="A128" s="10"/>
      <c r="B128" s="10" t="s">
        <v>126</v>
      </c>
      <c r="C128" s="11">
        <v>75000</v>
      </c>
      <c r="D128" s="12"/>
      <c r="E128" s="11">
        <v>103865</v>
      </c>
      <c r="F128" s="12"/>
      <c r="G128" s="50">
        <f t="shared" si="2"/>
        <v>-28865</v>
      </c>
      <c r="H128" s="36">
        <f t="shared" si="3"/>
        <v>-0.27790882395417127</v>
      </c>
    </row>
    <row r="129" spans="1:8" ht="30">
      <c r="A129" s="7"/>
      <c r="B129" s="7" t="s">
        <v>127</v>
      </c>
      <c r="C129" s="13" t="s">
        <v>20</v>
      </c>
      <c r="D129" s="9"/>
      <c r="E129" s="13" t="s">
        <v>20</v>
      </c>
      <c r="F129" s="9"/>
      <c r="G129" s="50"/>
      <c r="H129" s="36"/>
    </row>
    <row r="130" spans="1:8" ht="30">
      <c r="A130" s="10"/>
      <c r="B130" s="10" t="s">
        <v>128</v>
      </c>
      <c r="C130" s="11">
        <v>3800</v>
      </c>
      <c r="D130" s="12"/>
      <c r="E130" s="11">
        <v>7705</v>
      </c>
      <c r="F130" s="12"/>
      <c r="G130" s="50">
        <f t="shared" ref="G130:G172" si="4">C130-E130</f>
        <v>-3905</v>
      </c>
      <c r="H130" s="36">
        <f t="shared" ref="H130:H172" si="5">G130/E130</f>
        <v>-0.5068137573004543</v>
      </c>
    </row>
    <row r="131" spans="1:8" ht="30">
      <c r="A131" s="7"/>
      <c r="B131" s="7" t="s">
        <v>129</v>
      </c>
      <c r="C131" s="8">
        <v>-14700</v>
      </c>
      <c r="D131" s="9"/>
      <c r="E131" s="8">
        <v>-93055</v>
      </c>
      <c r="F131" s="9"/>
      <c r="G131" s="50">
        <f t="shared" si="4"/>
        <v>78355</v>
      </c>
      <c r="H131" s="36">
        <f t="shared" si="5"/>
        <v>-0.8420289076352695</v>
      </c>
    </row>
    <row r="132" spans="1:8" ht="45">
      <c r="A132" s="10"/>
      <c r="B132" s="10" t="s">
        <v>130</v>
      </c>
      <c r="C132" s="14" t="s">
        <v>20</v>
      </c>
      <c r="D132" s="12"/>
      <c r="E132" s="14" t="s">
        <v>20</v>
      </c>
      <c r="F132" s="12"/>
      <c r="G132" s="50"/>
      <c r="H132" s="36"/>
    </row>
    <row r="133" spans="1:8" ht="30">
      <c r="A133" s="7"/>
      <c r="B133" s="7" t="s">
        <v>131</v>
      </c>
      <c r="C133" s="13" t="s">
        <v>20</v>
      </c>
      <c r="D133" s="9"/>
      <c r="E133" s="13">
        <v>653</v>
      </c>
      <c r="F133" s="9"/>
      <c r="G133" s="50"/>
      <c r="H133" s="36"/>
    </row>
    <row r="134" spans="1:8" ht="17.25">
      <c r="A134" s="10"/>
      <c r="B134" s="10" t="s">
        <v>132</v>
      </c>
      <c r="C134" s="14">
        <v>-100</v>
      </c>
      <c r="D134" s="12"/>
      <c r="E134" s="14" t="s">
        <v>20</v>
      </c>
      <c r="F134" s="12"/>
      <c r="G134" s="50"/>
      <c r="H134" s="36"/>
    </row>
    <row r="135" spans="1:8" ht="17.25">
      <c r="A135" s="7"/>
      <c r="B135" s="7" t="s">
        <v>133</v>
      </c>
      <c r="C135" s="13" t="s">
        <v>20</v>
      </c>
      <c r="D135" s="9"/>
      <c r="E135" s="13" t="s">
        <v>20</v>
      </c>
      <c r="F135" s="9"/>
      <c r="G135" s="50"/>
      <c r="H135" s="36"/>
    </row>
    <row r="136" spans="1:8" ht="17.25">
      <c r="A136" s="10"/>
      <c r="B136" s="10" t="s">
        <v>66</v>
      </c>
      <c r="C136" s="14">
        <v>-600</v>
      </c>
      <c r="D136" s="12"/>
      <c r="E136" s="11">
        <v>-48576</v>
      </c>
      <c r="F136" s="12"/>
      <c r="G136" s="50">
        <f t="shared" si="4"/>
        <v>47976</v>
      </c>
      <c r="H136" s="36">
        <f t="shared" si="5"/>
        <v>-0.98764822134387353</v>
      </c>
    </row>
    <row r="137" spans="1:8" ht="30">
      <c r="A137" s="7"/>
      <c r="B137" s="7" t="s">
        <v>67</v>
      </c>
      <c r="C137" s="13" t="s">
        <v>20</v>
      </c>
      <c r="D137" s="9"/>
      <c r="E137" s="13" t="s">
        <v>20</v>
      </c>
      <c r="F137" s="9"/>
      <c r="G137" s="50"/>
      <c r="H137" s="36"/>
    </row>
    <row r="138" spans="1:8" ht="17.25">
      <c r="A138" s="10"/>
      <c r="B138" s="10" t="s">
        <v>93</v>
      </c>
      <c r="C138" s="11">
        <v>-63900</v>
      </c>
      <c r="D138" s="12"/>
      <c r="E138" s="11">
        <v>36068</v>
      </c>
      <c r="F138" s="12"/>
      <c r="G138" s="50">
        <f t="shared" si="4"/>
        <v>-99968</v>
      </c>
      <c r="H138" s="36">
        <f t="shared" si="5"/>
        <v>-2.7716535433070866</v>
      </c>
    </row>
    <row r="139" spans="1:8" ht="30">
      <c r="A139" s="7"/>
      <c r="B139" s="7" t="s">
        <v>94</v>
      </c>
      <c r="C139" s="13" t="s">
        <v>20</v>
      </c>
      <c r="D139" s="9"/>
      <c r="E139" s="8">
        <v>38628</v>
      </c>
      <c r="F139" s="9"/>
      <c r="G139" s="50"/>
      <c r="H139" s="36"/>
    </row>
    <row r="140" spans="1:8" ht="17.25">
      <c r="A140" s="10"/>
      <c r="B140" s="10" t="s">
        <v>95</v>
      </c>
      <c r="C140" s="14" t="s">
        <v>20</v>
      </c>
      <c r="D140" s="12"/>
      <c r="E140" s="14" t="s">
        <v>20</v>
      </c>
      <c r="F140" s="12"/>
      <c r="G140" s="50"/>
      <c r="H140" s="36"/>
    </row>
    <row r="141" spans="1:8" ht="17.25">
      <c r="A141" s="7"/>
      <c r="B141" s="7" t="s">
        <v>96</v>
      </c>
      <c r="C141" s="8">
        <v>7300</v>
      </c>
      <c r="D141" s="9"/>
      <c r="E141" s="8">
        <v>86371</v>
      </c>
      <c r="F141" s="9"/>
      <c r="G141" s="50">
        <f t="shared" si="4"/>
        <v>-79071</v>
      </c>
      <c r="H141" s="36">
        <f t="shared" si="5"/>
        <v>-0.91548089057669824</v>
      </c>
    </row>
    <row r="142" spans="1:8" ht="17.25">
      <c r="A142" s="10"/>
      <c r="B142" s="10" t="s">
        <v>99</v>
      </c>
      <c r="C142" s="11">
        <v>72400</v>
      </c>
      <c r="D142" s="12"/>
      <c r="E142" s="11">
        <v>63233</v>
      </c>
      <c r="F142" s="12"/>
      <c r="G142" s="50">
        <f t="shared" si="4"/>
        <v>9167</v>
      </c>
      <c r="H142" s="36">
        <f t="shared" si="5"/>
        <v>0.14497177106890388</v>
      </c>
    </row>
    <row r="143" spans="1:8" ht="17.25">
      <c r="A143" s="7"/>
      <c r="B143" s="7" t="s">
        <v>98</v>
      </c>
      <c r="C143" s="13" t="s">
        <v>20</v>
      </c>
      <c r="D143" s="9"/>
      <c r="E143" s="13" t="s">
        <v>20</v>
      </c>
      <c r="F143" s="9"/>
      <c r="G143" s="50"/>
      <c r="H143" s="36"/>
    </row>
    <row r="144" spans="1:8" ht="17.25">
      <c r="A144" s="10"/>
      <c r="B144" s="10" t="s">
        <v>134</v>
      </c>
      <c r="C144" s="11">
        <v>60300</v>
      </c>
      <c r="D144" s="12"/>
      <c r="E144" s="11">
        <v>-16437</v>
      </c>
      <c r="F144" s="12"/>
      <c r="G144" s="50">
        <f t="shared" si="4"/>
        <v>76737</v>
      </c>
      <c r="H144" s="36">
        <f t="shared" si="5"/>
        <v>-4.6685526555940866</v>
      </c>
    </row>
    <row r="145" spans="1:8" ht="30">
      <c r="A145" s="7"/>
      <c r="B145" s="7" t="s">
        <v>135</v>
      </c>
      <c r="C145" s="8">
        <v>1258700</v>
      </c>
      <c r="D145" s="9"/>
      <c r="E145" s="8">
        <v>1331221</v>
      </c>
      <c r="F145" s="9"/>
      <c r="G145" s="50">
        <f t="shared" si="4"/>
        <v>-72521</v>
      </c>
      <c r="H145" s="36">
        <f t="shared" si="5"/>
        <v>-5.4477055274819129E-2</v>
      </c>
    </row>
    <row r="146" spans="1:8" ht="30">
      <c r="A146" s="10"/>
      <c r="B146" s="10" t="s">
        <v>136</v>
      </c>
      <c r="C146" s="11">
        <v>-71800</v>
      </c>
      <c r="D146" s="12"/>
      <c r="E146" s="11">
        <v>-237422</v>
      </c>
      <c r="F146" s="12"/>
      <c r="G146" s="50">
        <f t="shared" si="4"/>
        <v>165622</v>
      </c>
      <c r="H146" s="36">
        <f t="shared" si="5"/>
        <v>-0.69758489103789878</v>
      </c>
    </row>
    <row r="147" spans="1:8" ht="30">
      <c r="A147" s="7"/>
      <c r="B147" s="7" t="s">
        <v>137</v>
      </c>
      <c r="C147" s="8">
        <v>20000</v>
      </c>
      <c r="D147" s="9"/>
      <c r="E147" s="8">
        <v>178167</v>
      </c>
      <c r="F147" s="9"/>
      <c r="G147" s="50">
        <f t="shared" si="4"/>
        <v>-158167</v>
      </c>
      <c r="H147" s="36">
        <f t="shared" si="5"/>
        <v>-0.88774576661222337</v>
      </c>
    </row>
    <row r="148" spans="1:8" ht="17.25">
      <c r="A148" s="10"/>
      <c r="B148" s="10" t="s">
        <v>138</v>
      </c>
      <c r="C148" s="11">
        <v>75900</v>
      </c>
      <c r="D148" s="12"/>
      <c r="E148" s="11">
        <v>47497</v>
      </c>
      <c r="F148" s="12"/>
      <c r="G148" s="50">
        <f t="shared" si="4"/>
        <v>28403</v>
      </c>
      <c r="H148" s="36">
        <f t="shared" si="5"/>
        <v>0.59799566288397166</v>
      </c>
    </row>
    <row r="149" spans="1:8" ht="17.25">
      <c r="A149" s="7"/>
      <c r="B149" s="7" t="s">
        <v>139</v>
      </c>
      <c r="C149" s="8">
        <v>-74200</v>
      </c>
      <c r="D149" s="9"/>
      <c r="E149" s="8">
        <v>-53293</v>
      </c>
      <c r="F149" s="9"/>
      <c r="G149" s="50">
        <f t="shared" si="4"/>
        <v>-20907</v>
      </c>
      <c r="H149" s="36">
        <f t="shared" si="5"/>
        <v>0.39230292909012443</v>
      </c>
    </row>
    <row r="150" spans="1:8" ht="30">
      <c r="A150" s="10"/>
      <c r="B150" s="10" t="s">
        <v>140</v>
      </c>
      <c r="C150" s="11">
        <v>-52000</v>
      </c>
      <c r="D150" s="12"/>
      <c r="E150" s="11">
        <v>-56552</v>
      </c>
      <c r="F150" s="12"/>
      <c r="G150" s="50">
        <f t="shared" si="4"/>
        <v>4552</v>
      </c>
      <c r="H150" s="36">
        <f t="shared" si="5"/>
        <v>-8.0492290281510823E-2</v>
      </c>
    </row>
    <row r="151" spans="1:8" ht="30">
      <c r="A151" s="7"/>
      <c r="B151" s="7" t="s">
        <v>141</v>
      </c>
      <c r="C151" s="8">
        <v>-984500</v>
      </c>
      <c r="D151" s="9"/>
      <c r="E151" s="8">
        <v>-1080348</v>
      </c>
      <c r="F151" s="9"/>
      <c r="G151" s="50">
        <f t="shared" si="4"/>
        <v>95848</v>
      </c>
      <c r="H151" s="36">
        <f t="shared" si="5"/>
        <v>-8.8719560734133812E-2</v>
      </c>
    </row>
    <row r="152" spans="1:8" ht="30">
      <c r="A152" s="10"/>
      <c r="B152" s="10" t="s">
        <v>142</v>
      </c>
      <c r="C152" s="14" t="s">
        <v>20</v>
      </c>
      <c r="D152" s="12"/>
      <c r="E152" s="14" t="s">
        <v>20</v>
      </c>
      <c r="F152" s="12"/>
      <c r="G152" s="50"/>
      <c r="H152" s="36"/>
    </row>
    <row r="153" spans="1:8" ht="17.25">
      <c r="A153" s="7"/>
      <c r="B153" s="7" t="s">
        <v>143</v>
      </c>
      <c r="C153" s="13" t="s">
        <v>20</v>
      </c>
      <c r="D153" s="9"/>
      <c r="E153" s="13" t="s">
        <v>20</v>
      </c>
      <c r="F153" s="9"/>
      <c r="G153" s="50"/>
      <c r="H153" s="36"/>
    </row>
    <row r="154" spans="1:8" ht="30">
      <c r="A154" s="10"/>
      <c r="B154" s="10" t="s">
        <v>144</v>
      </c>
      <c r="C154" s="11">
        <v>-1086600</v>
      </c>
      <c r="D154" s="12"/>
      <c r="E154" s="11">
        <v>-1201951</v>
      </c>
      <c r="F154" s="12"/>
      <c r="G154" s="50">
        <f t="shared" si="4"/>
        <v>115351</v>
      </c>
      <c r="H154" s="36">
        <f t="shared" si="5"/>
        <v>-9.5969802429549958E-2</v>
      </c>
    </row>
    <row r="155" spans="1:8" ht="17.25">
      <c r="A155" s="7"/>
      <c r="B155" s="7" t="s">
        <v>145</v>
      </c>
      <c r="C155" s="8">
        <v>-66068000</v>
      </c>
      <c r="D155" s="9"/>
      <c r="E155" s="8">
        <v>-16600841</v>
      </c>
      <c r="F155" s="9"/>
      <c r="G155" s="50">
        <f t="shared" si="4"/>
        <v>-49467159</v>
      </c>
      <c r="H155" s="36">
        <f t="shared" si="5"/>
        <v>2.9797983728655675</v>
      </c>
    </row>
    <row r="156" spans="1:8" ht="30">
      <c r="A156" s="10"/>
      <c r="B156" s="10" t="s">
        <v>146</v>
      </c>
      <c r="C156" s="11">
        <v>65770800</v>
      </c>
      <c r="D156" s="12"/>
      <c r="E156" s="11">
        <v>17311089</v>
      </c>
      <c r="F156" s="12"/>
      <c r="G156" s="50">
        <f t="shared" si="4"/>
        <v>48459711</v>
      </c>
      <c r="H156" s="36">
        <f t="shared" si="5"/>
        <v>2.7993450325395473</v>
      </c>
    </row>
    <row r="157" spans="1:8" ht="30">
      <c r="A157" s="7"/>
      <c r="B157" s="7" t="s">
        <v>147</v>
      </c>
      <c r="C157" s="8">
        <v>-228800</v>
      </c>
      <c r="D157" s="9"/>
      <c r="E157" s="8">
        <v>-1470000</v>
      </c>
      <c r="F157" s="9"/>
      <c r="G157" s="50">
        <f t="shared" si="4"/>
        <v>1241200</v>
      </c>
      <c r="H157" s="36">
        <f t="shared" si="5"/>
        <v>-0.84435374149659859</v>
      </c>
    </row>
    <row r="158" spans="1:8" ht="17.25">
      <c r="A158" s="10"/>
      <c r="B158" s="10" t="s">
        <v>148</v>
      </c>
      <c r="C158" s="11">
        <v>528200</v>
      </c>
      <c r="D158" s="12"/>
      <c r="E158" s="11">
        <v>770000</v>
      </c>
      <c r="F158" s="12"/>
      <c r="G158" s="50">
        <f t="shared" si="4"/>
        <v>-241800</v>
      </c>
      <c r="H158" s="36">
        <f t="shared" si="5"/>
        <v>-0.31402597402597404</v>
      </c>
    </row>
    <row r="159" spans="1:8" ht="30">
      <c r="A159" s="7"/>
      <c r="B159" s="7" t="s">
        <v>149</v>
      </c>
      <c r="C159" s="8">
        <v>112300</v>
      </c>
      <c r="D159" s="9"/>
      <c r="E159" s="8">
        <v>176937</v>
      </c>
      <c r="F159" s="9"/>
      <c r="G159" s="50">
        <f t="shared" si="4"/>
        <v>-64637</v>
      </c>
      <c r="H159" s="36">
        <f t="shared" si="5"/>
        <v>-0.36531081684441352</v>
      </c>
    </row>
    <row r="160" spans="1:8" ht="30">
      <c r="A160" s="10"/>
      <c r="B160" s="10" t="s">
        <v>129</v>
      </c>
      <c r="C160" s="11">
        <v>14700</v>
      </c>
      <c r="D160" s="12"/>
      <c r="E160" s="11">
        <v>93055</v>
      </c>
      <c r="F160" s="12"/>
      <c r="G160" s="50">
        <f t="shared" si="4"/>
        <v>-78355</v>
      </c>
      <c r="H160" s="36">
        <f t="shared" si="5"/>
        <v>-0.8420289076352695</v>
      </c>
    </row>
    <row r="161" spans="1:8" ht="17.25">
      <c r="A161" s="7"/>
      <c r="B161" s="7" t="s">
        <v>150</v>
      </c>
      <c r="C161" s="13">
        <v>-600</v>
      </c>
      <c r="D161" s="9"/>
      <c r="E161" s="13">
        <v>-784</v>
      </c>
      <c r="F161" s="9"/>
      <c r="G161" s="50">
        <f t="shared" si="4"/>
        <v>184</v>
      </c>
      <c r="H161" s="36">
        <f t="shared" si="5"/>
        <v>-0.23469387755102042</v>
      </c>
    </row>
    <row r="162" spans="1:8" ht="30">
      <c r="A162" s="10"/>
      <c r="B162" s="10" t="s">
        <v>151</v>
      </c>
      <c r="C162" s="14" t="s">
        <v>20</v>
      </c>
      <c r="D162" s="12"/>
      <c r="E162" s="11">
        <v>548960</v>
      </c>
      <c r="F162" s="12"/>
      <c r="G162" s="50"/>
      <c r="H162" s="36"/>
    </row>
    <row r="163" spans="1:8" ht="17.25">
      <c r="A163" s="7"/>
      <c r="B163" s="7" t="s">
        <v>152</v>
      </c>
      <c r="C163" s="8">
        <v>-311400</v>
      </c>
      <c r="D163" s="9"/>
      <c r="E163" s="8">
        <v>-996798</v>
      </c>
      <c r="F163" s="9"/>
      <c r="G163" s="50">
        <f t="shared" si="4"/>
        <v>685398</v>
      </c>
      <c r="H163" s="36">
        <f t="shared" si="5"/>
        <v>-0.68759969422089529</v>
      </c>
    </row>
    <row r="164" spans="1:8" ht="30">
      <c r="A164" s="10"/>
      <c r="B164" s="10" t="s">
        <v>153</v>
      </c>
      <c r="C164" s="14" t="s">
        <v>20</v>
      </c>
      <c r="D164" s="12"/>
      <c r="E164" s="14" t="s">
        <v>20</v>
      </c>
      <c r="F164" s="12"/>
      <c r="G164" s="50"/>
      <c r="H164" s="36"/>
    </row>
    <row r="165" spans="1:8" ht="17.25">
      <c r="A165" s="7"/>
      <c r="B165" s="7" t="s">
        <v>154</v>
      </c>
      <c r="C165" s="8">
        <v>-1700</v>
      </c>
      <c r="D165" s="9"/>
      <c r="E165" s="8">
        <v>-3505</v>
      </c>
      <c r="F165" s="9"/>
      <c r="G165" s="50">
        <f t="shared" si="4"/>
        <v>1805</v>
      </c>
      <c r="H165" s="36">
        <f t="shared" si="5"/>
        <v>-0.51497860199714696</v>
      </c>
    </row>
    <row r="166" spans="1:8" ht="30">
      <c r="A166" s="10"/>
      <c r="B166" s="10" t="s">
        <v>155</v>
      </c>
      <c r="C166" s="11">
        <v>-184500</v>
      </c>
      <c r="D166" s="12"/>
      <c r="E166" s="11">
        <v>-171887</v>
      </c>
      <c r="F166" s="12"/>
      <c r="G166" s="50">
        <f t="shared" si="4"/>
        <v>-12613</v>
      </c>
      <c r="H166" s="36">
        <f t="shared" si="5"/>
        <v>7.3379604042190502E-2</v>
      </c>
    </row>
    <row r="167" spans="1:8" ht="30">
      <c r="A167" s="7"/>
      <c r="B167" s="7" t="s">
        <v>156</v>
      </c>
      <c r="C167" s="13">
        <v>900</v>
      </c>
      <c r="D167" s="9"/>
      <c r="E167" s="8">
        <v>11272</v>
      </c>
      <c r="F167" s="9"/>
      <c r="G167" s="50">
        <f t="shared" si="4"/>
        <v>-10372</v>
      </c>
      <c r="H167" s="36">
        <f t="shared" si="5"/>
        <v>-0.92015613910574878</v>
      </c>
    </row>
    <row r="168" spans="1:8" ht="30">
      <c r="A168" s="10"/>
      <c r="B168" s="10" t="s">
        <v>157</v>
      </c>
      <c r="C168" s="11">
        <v>-11500</v>
      </c>
      <c r="D168" s="12"/>
      <c r="E168" s="11">
        <v>-31345</v>
      </c>
      <c r="F168" s="12"/>
      <c r="G168" s="50">
        <f t="shared" si="4"/>
        <v>19845</v>
      </c>
      <c r="H168" s="36">
        <f t="shared" si="5"/>
        <v>-0.63311532939862813</v>
      </c>
    </row>
    <row r="169" spans="1:8" ht="30">
      <c r="A169" s="7"/>
      <c r="B169" s="7" t="s">
        <v>158</v>
      </c>
      <c r="C169" s="8">
        <v>281300</v>
      </c>
      <c r="D169" s="9"/>
      <c r="E169" s="8">
        <v>312606</v>
      </c>
      <c r="F169" s="9"/>
      <c r="G169" s="50">
        <f t="shared" si="4"/>
        <v>-31306</v>
      </c>
      <c r="H169" s="36">
        <f t="shared" si="5"/>
        <v>-0.10014523073773376</v>
      </c>
    </row>
    <row r="170" spans="1:8" ht="17.25" customHeight="1">
      <c r="A170" s="10"/>
      <c r="B170" s="10" t="s">
        <v>159</v>
      </c>
      <c r="C170" s="11">
        <v>269800</v>
      </c>
      <c r="D170" s="12"/>
      <c r="E170" s="11">
        <v>281261</v>
      </c>
      <c r="F170" s="12"/>
      <c r="G170" s="50">
        <f t="shared" si="4"/>
        <v>-11461</v>
      </c>
      <c r="H170" s="36">
        <f t="shared" si="5"/>
        <v>-4.0748628498085408E-2</v>
      </c>
    </row>
    <row r="171" spans="1:8" ht="30">
      <c r="A171" s="7"/>
      <c r="B171" s="7" t="s">
        <v>160</v>
      </c>
      <c r="C171" s="8">
        <v>52700</v>
      </c>
      <c r="D171" s="9"/>
      <c r="E171" s="8">
        <v>35294</v>
      </c>
      <c r="F171" s="9"/>
      <c r="G171" s="50">
        <f t="shared" si="4"/>
        <v>17406</v>
      </c>
      <c r="H171" s="36">
        <f t="shared" si="5"/>
        <v>0.49317164390547968</v>
      </c>
    </row>
    <row r="172" spans="1:8" ht="30">
      <c r="A172" s="10"/>
      <c r="B172" s="10" t="s">
        <v>161</v>
      </c>
      <c r="C172" s="11">
        <v>259500</v>
      </c>
      <c r="D172" s="12"/>
      <c r="E172" s="11">
        <v>342223</v>
      </c>
      <c r="F172" s="12"/>
      <c r="G172" s="50">
        <f t="shared" si="4"/>
        <v>-82723</v>
      </c>
      <c r="H172" s="36">
        <f t="shared" si="5"/>
        <v>-0.2417225025787279</v>
      </c>
    </row>
    <row r="173" spans="1:8">
      <c r="A173" s="18"/>
      <c r="G173" s="50"/>
      <c r="H173" s="36"/>
    </row>
  </sheetData>
  <mergeCells count="8">
    <mergeCell ref="A119:B119"/>
    <mergeCell ref="A120:B120"/>
    <mergeCell ref="A1:B1"/>
    <mergeCell ref="A2:B2"/>
    <mergeCell ref="A42:B42"/>
    <mergeCell ref="A118:B118"/>
    <mergeCell ref="A40:B40"/>
    <mergeCell ref="A41:B41"/>
  </mergeCells>
  <printOptions headings="1"/>
  <pageMargins left="0.7" right="0.25" top="0.75" bottom="0.75" header="0.3" footer="0.3"/>
  <pageSetup scale="65" orientation="landscape" r:id="rId1"/>
  <headerFooter>
    <oddHeader xml:space="preserve">&amp;C&amp;18Horizontal Analysis </oddHeader>
  </headerFooter>
  <rowBreaks count="5" manualBreakCount="5">
    <brk id="30" max="8" man="1"/>
    <brk id="60" max="8" man="1"/>
    <brk id="90" max="8" man="1"/>
    <brk id="117" max="8" man="1"/>
    <brk id="150" max="8" man="1"/>
  </rowBreaks>
</worksheet>
</file>

<file path=xl/worksheets/sheet13.xml><?xml version="1.0" encoding="utf-8"?>
<worksheet xmlns="http://schemas.openxmlformats.org/spreadsheetml/2006/main" xmlns:r="http://schemas.openxmlformats.org/officeDocument/2006/relationships">
  <dimension ref="A1:I172"/>
  <sheetViews>
    <sheetView tabSelected="1" zoomScaleNormal="100" workbookViewId="0">
      <selection activeCell="B74" sqref="B74"/>
    </sheetView>
  </sheetViews>
  <sheetFormatPr defaultRowHeight="15"/>
  <cols>
    <col min="2" max="2" width="60.7109375" customWidth="1"/>
    <col min="3" max="3" width="15" style="32" bestFit="1" customWidth="1"/>
    <col min="4" max="4" width="2.5703125" style="32" customWidth="1"/>
    <col min="5" max="5" width="15" style="32" bestFit="1" customWidth="1"/>
    <col min="6" max="6" width="3" customWidth="1"/>
    <col min="7" max="7" width="15" style="32" bestFit="1" customWidth="1"/>
    <col min="8" max="8" width="15.85546875" style="36" bestFit="1" customWidth="1"/>
  </cols>
  <sheetData>
    <row r="1" spans="1:9">
      <c r="A1" s="42" t="s">
        <v>0</v>
      </c>
      <c r="B1" s="42"/>
      <c r="C1" s="60">
        <v>39719</v>
      </c>
      <c r="D1" s="60"/>
      <c r="E1" s="60">
        <v>39355</v>
      </c>
    </row>
    <row r="2" spans="1:9">
      <c r="A2" t="s">
        <v>7</v>
      </c>
      <c r="C2" s="57" t="s">
        <v>8</v>
      </c>
      <c r="D2" s="57"/>
      <c r="E2" s="57" t="s">
        <v>8</v>
      </c>
      <c r="G2" s="56" t="s">
        <v>242</v>
      </c>
      <c r="H2" s="58" t="s">
        <v>243</v>
      </c>
      <c r="I2" s="42"/>
    </row>
    <row r="3" spans="1:9">
      <c r="B3" t="s">
        <v>9</v>
      </c>
      <c r="C3" s="32">
        <v>8771900</v>
      </c>
      <c r="E3" s="32">
        <v>7998265</v>
      </c>
      <c r="G3" s="32">
        <v>773635</v>
      </c>
      <c r="H3" s="36">
        <v>9.67253523107824E-2</v>
      </c>
    </row>
    <row r="4" spans="1:9">
      <c r="B4" t="s">
        <v>10</v>
      </c>
      <c r="C4" s="32">
        <v>1171600</v>
      </c>
      <c r="E4" s="32">
        <v>1026338</v>
      </c>
      <c r="G4" s="32">
        <v>145262</v>
      </c>
      <c r="H4" s="36">
        <v>0.1415342703865588</v>
      </c>
    </row>
    <row r="5" spans="1:9">
      <c r="B5" t="s">
        <v>11</v>
      </c>
      <c r="C5" s="32">
        <v>439500</v>
      </c>
      <c r="E5" s="32">
        <v>386894</v>
      </c>
      <c r="G5" s="32">
        <v>52606</v>
      </c>
      <c r="H5" s="36">
        <v>0.1359700589825637</v>
      </c>
    </row>
    <row r="6" spans="1:9">
      <c r="B6" t="s">
        <v>12</v>
      </c>
      <c r="C6" s="32">
        <v>1611100</v>
      </c>
      <c r="E6" s="32">
        <v>1413232</v>
      </c>
      <c r="G6" s="32">
        <v>197868</v>
      </c>
      <c r="H6" s="36">
        <v>0.14001098191945838</v>
      </c>
    </row>
    <row r="7" spans="1:9">
      <c r="B7" t="s">
        <v>13</v>
      </c>
      <c r="C7" s="32">
        <v>10383000</v>
      </c>
      <c r="E7" s="32">
        <v>9411497</v>
      </c>
      <c r="G7" s="32">
        <v>971503</v>
      </c>
      <c r="H7" s="36">
        <v>0.10322512985978745</v>
      </c>
    </row>
    <row r="8" spans="1:9">
      <c r="B8" t="s">
        <v>14</v>
      </c>
      <c r="C8" s="32">
        <v>4645300</v>
      </c>
      <c r="E8" s="32">
        <v>3999124</v>
      </c>
      <c r="G8" s="32">
        <v>646176</v>
      </c>
      <c r="H8" s="36">
        <v>0.16157938588550894</v>
      </c>
    </row>
    <row r="9" spans="1:9">
      <c r="B9" t="s">
        <v>15</v>
      </c>
      <c r="C9" s="32">
        <v>3745100</v>
      </c>
      <c r="E9" s="32">
        <v>3215889</v>
      </c>
      <c r="G9" s="32">
        <v>529211</v>
      </c>
      <c r="H9" s="36">
        <v>0.16456133902631589</v>
      </c>
    </row>
    <row r="10" spans="1:9">
      <c r="B10" t="s">
        <v>16</v>
      </c>
      <c r="C10" s="32">
        <v>330100</v>
      </c>
      <c r="E10" s="32">
        <v>294136</v>
      </c>
      <c r="G10" s="32">
        <v>35964</v>
      </c>
      <c r="H10" s="36">
        <v>0.12226997035384991</v>
      </c>
    </row>
    <row r="11" spans="1:9">
      <c r="B11" t="s">
        <v>17</v>
      </c>
      <c r="C11" s="32">
        <v>549300</v>
      </c>
      <c r="E11" s="32">
        <v>467160</v>
      </c>
      <c r="G11" s="32">
        <v>82140</v>
      </c>
      <c r="H11" s="36">
        <v>0.17582840996660673</v>
      </c>
    </row>
    <row r="12" spans="1:9">
      <c r="B12" t="s">
        <v>18</v>
      </c>
      <c r="C12" s="32">
        <v>456000</v>
      </c>
      <c r="E12" s="32">
        <v>489249</v>
      </c>
      <c r="G12" s="32">
        <v>-33249</v>
      </c>
      <c r="H12" s="36">
        <v>-6.7959260008707223E-2</v>
      </c>
    </row>
    <row r="13" spans="1:9">
      <c r="B13" t="s">
        <v>19</v>
      </c>
      <c r="C13" s="32">
        <v>266900</v>
      </c>
      <c r="E13" s="32" t="s">
        <v>20</v>
      </c>
    </row>
    <row r="14" spans="1:9">
      <c r="B14" t="s">
        <v>21</v>
      </c>
      <c r="C14" s="32">
        <v>9992700</v>
      </c>
      <c r="E14" s="32">
        <v>8465558</v>
      </c>
      <c r="G14" s="32">
        <v>1527142</v>
      </c>
      <c r="H14" s="36">
        <v>0.18039472412804922</v>
      </c>
    </row>
    <row r="15" spans="1:9">
      <c r="B15" t="s">
        <v>22</v>
      </c>
      <c r="C15" s="32">
        <v>113600</v>
      </c>
      <c r="E15" s="32">
        <v>108006</v>
      </c>
      <c r="G15" s="32">
        <v>5594</v>
      </c>
      <c r="H15" s="36">
        <v>5.1793418884136064E-2</v>
      </c>
    </row>
    <row r="16" spans="1:9">
      <c r="B16" t="s">
        <v>23</v>
      </c>
      <c r="C16" s="32">
        <v>503900</v>
      </c>
      <c r="E16" s="32">
        <v>1053945</v>
      </c>
      <c r="G16" s="32">
        <v>-550045</v>
      </c>
      <c r="H16" s="36">
        <v>-0.52189155980625179</v>
      </c>
    </row>
    <row r="17" spans="2:8">
      <c r="B17" t="s">
        <v>24</v>
      </c>
      <c r="C17" s="32">
        <v>9000</v>
      </c>
      <c r="E17" s="32">
        <v>2419</v>
      </c>
      <c r="G17" s="32">
        <v>6581</v>
      </c>
      <c r="H17" s="36">
        <v>2.7205456800330716</v>
      </c>
    </row>
    <row r="18" spans="2:8">
      <c r="B18" t="s">
        <v>25</v>
      </c>
      <c r="C18" s="32">
        <v>53400</v>
      </c>
      <c r="E18" s="32" t="s">
        <v>20</v>
      </c>
    </row>
    <row r="19" spans="2:8">
      <c r="B19" t="s">
        <v>26</v>
      </c>
      <c r="C19" s="32">
        <v>459500</v>
      </c>
      <c r="E19" s="32">
        <v>1056364</v>
      </c>
      <c r="G19" s="32">
        <v>-596864</v>
      </c>
      <c r="H19" s="36">
        <v>-0.56501736143980674</v>
      </c>
    </row>
    <row r="20" spans="2:8">
      <c r="B20" t="s">
        <v>27</v>
      </c>
      <c r="C20" s="32">
        <v>180400</v>
      </c>
      <c r="E20" s="32">
        <v>326725</v>
      </c>
      <c r="G20" s="32">
        <v>-146325</v>
      </c>
      <c r="H20" s="36">
        <v>-0.4478536995944602</v>
      </c>
    </row>
    <row r="21" spans="2:8">
      <c r="B21" t="s">
        <v>28</v>
      </c>
      <c r="C21" s="32">
        <v>34300</v>
      </c>
      <c r="E21" s="32">
        <v>65308</v>
      </c>
      <c r="G21" s="32">
        <v>-31008</v>
      </c>
      <c r="H21" s="36">
        <v>-0.47479634960494888</v>
      </c>
    </row>
    <row r="22" spans="2:8">
      <c r="B22" t="s">
        <v>29</v>
      </c>
      <c r="C22" s="32">
        <v>40400</v>
      </c>
      <c r="E22" s="32">
        <v>31181</v>
      </c>
      <c r="G22" s="32">
        <v>9219</v>
      </c>
      <c r="H22" s="36">
        <v>0.29566081908854752</v>
      </c>
    </row>
    <row r="23" spans="2:8">
      <c r="B23" t="s">
        <v>30</v>
      </c>
      <c r="C23" s="32">
        <v>-111100</v>
      </c>
      <c r="E23" s="32">
        <v>-39488</v>
      </c>
      <c r="G23" s="32">
        <v>-71612</v>
      </c>
      <c r="H23" s="36">
        <v>1.8135129659643436</v>
      </c>
    </row>
    <row r="24" spans="2:8">
      <c r="B24" t="s">
        <v>31</v>
      </c>
      <c r="C24" s="32">
        <v>144000</v>
      </c>
      <c r="E24" s="32">
        <v>383726</v>
      </c>
      <c r="G24" s="32">
        <v>-239726</v>
      </c>
      <c r="H24" s="36">
        <v>-0.62473223081052631</v>
      </c>
    </row>
    <row r="25" spans="2:8">
      <c r="B25" t="s">
        <v>32</v>
      </c>
      <c r="C25" s="32">
        <v>315500</v>
      </c>
      <c r="E25" s="32">
        <v>672638</v>
      </c>
      <c r="G25" s="32">
        <v>-357138</v>
      </c>
      <c r="H25" s="36">
        <v>-0.53095126947927418</v>
      </c>
    </row>
    <row r="26" spans="2:8">
      <c r="B26" t="s">
        <v>33</v>
      </c>
      <c r="C26" s="32" t="s">
        <v>20</v>
      </c>
      <c r="E26" s="32" t="s">
        <v>20</v>
      </c>
    </row>
    <row r="27" spans="2:8">
      <c r="B27" t="s">
        <v>34</v>
      </c>
      <c r="C27" s="32">
        <v>315500</v>
      </c>
      <c r="E27" s="32">
        <v>672638</v>
      </c>
      <c r="G27" s="32">
        <v>-357138</v>
      </c>
      <c r="H27" s="36">
        <v>-0.53095126947927418</v>
      </c>
    </row>
    <row r="28" spans="2:8">
      <c r="B28" t="s">
        <v>35</v>
      </c>
      <c r="C28" s="32">
        <v>731500</v>
      </c>
      <c r="E28" s="32">
        <v>749763</v>
      </c>
      <c r="G28" s="32">
        <v>-18263</v>
      </c>
      <c r="H28" s="36">
        <v>-2.4358363909662121E-2</v>
      </c>
    </row>
    <row r="29" spans="2:8">
      <c r="B29" t="s">
        <v>36</v>
      </c>
      <c r="C29" s="32">
        <v>741700</v>
      </c>
      <c r="E29" s="32">
        <v>770091</v>
      </c>
      <c r="G29" s="32">
        <v>-28391</v>
      </c>
      <c r="H29" s="36">
        <v>-3.6867071553881296E-2</v>
      </c>
    </row>
    <row r="30" spans="2:8">
      <c r="B30" t="s">
        <v>37</v>
      </c>
      <c r="C30" s="32">
        <v>735500</v>
      </c>
      <c r="E30" s="32">
        <v>738285.28500000003</v>
      </c>
      <c r="G30" s="32">
        <v>-2785.2850000000326</v>
      </c>
      <c r="H30" s="36">
        <v>-3.7726405450435496E-3</v>
      </c>
    </row>
    <row r="31" spans="2:8">
      <c r="B31" t="s">
        <v>38</v>
      </c>
      <c r="C31" s="32">
        <v>0.43</v>
      </c>
      <c r="E31" s="32">
        <v>0.9</v>
      </c>
      <c r="G31" s="32">
        <v>-0.47000000000000003</v>
      </c>
      <c r="H31" s="36">
        <v>-0.52222222222222225</v>
      </c>
    </row>
    <row r="32" spans="2:8">
      <c r="B32" t="s">
        <v>39</v>
      </c>
      <c r="C32" s="32" t="s">
        <v>20</v>
      </c>
      <c r="E32" s="32" t="s">
        <v>20</v>
      </c>
    </row>
    <row r="33" spans="1:8">
      <c r="B33" t="s">
        <v>40</v>
      </c>
      <c r="C33" s="32">
        <v>0.43</v>
      </c>
      <c r="E33" s="32">
        <v>0.9</v>
      </c>
      <c r="G33" s="32">
        <v>-0.47000000000000003</v>
      </c>
      <c r="H33" s="36">
        <v>-0.52222222222222225</v>
      </c>
    </row>
    <row r="34" spans="1:8">
      <c r="B34" t="s">
        <v>41</v>
      </c>
      <c r="C34" s="32">
        <v>0.43</v>
      </c>
      <c r="E34" s="32">
        <v>0.87</v>
      </c>
      <c r="G34" s="32">
        <v>-0.44</v>
      </c>
      <c r="H34" s="36">
        <v>-0.50574712643678166</v>
      </c>
    </row>
    <row r="35" spans="1:8">
      <c r="B35" t="s">
        <v>42</v>
      </c>
      <c r="C35" s="32" t="s">
        <v>20</v>
      </c>
      <c r="E35" s="32" t="s">
        <v>20</v>
      </c>
    </row>
    <row r="36" spans="1:8">
      <c r="B36" t="s">
        <v>43</v>
      </c>
      <c r="C36" s="32">
        <v>0.43</v>
      </c>
      <c r="E36" s="32">
        <v>0.87</v>
      </c>
      <c r="G36" s="32">
        <v>-0.44</v>
      </c>
      <c r="H36" s="36">
        <v>-0.50574712643678166</v>
      </c>
    </row>
    <row r="37" spans="1:8">
      <c r="B37" t="s">
        <v>44</v>
      </c>
      <c r="C37" s="32">
        <v>176000</v>
      </c>
      <c r="E37" s="32">
        <v>172000</v>
      </c>
      <c r="G37" s="32">
        <v>4000</v>
      </c>
      <c r="H37" s="36">
        <v>2.3255813953488372E-2</v>
      </c>
    </row>
    <row r="38" spans="1:8">
      <c r="B38" t="s">
        <v>45</v>
      </c>
      <c r="C38" s="32">
        <v>21000</v>
      </c>
      <c r="E38" s="32">
        <v>18500</v>
      </c>
      <c r="G38" s="32">
        <v>2500</v>
      </c>
      <c r="H38" s="36">
        <v>0.13513513513513514</v>
      </c>
    </row>
    <row r="40" spans="1:8">
      <c r="A40" s="42" t="s">
        <v>53</v>
      </c>
      <c r="B40" s="42"/>
      <c r="C40" s="60">
        <v>39719</v>
      </c>
      <c r="D40" s="60"/>
      <c r="E40" s="60">
        <v>39355</v>
      </c>
    </row>
    <row r="41" spans="1:8">
      <c r="A41" t="s">
        <v>7</v>
      </c>
      <c r="C41" s="57" t="s">
        <v>8</v>
      </c>
      <c r="D41" s="59"/>
      <c r="E41" s="57" t="s">
        <v>8</v>
      </c>
    </row>
    <row r="43" spans="1:8">
      <c r="B43" t="s">
        <v>54</v>
      </c>
      <c r="C43" s="32" t="s">
        <v>20</v>
      </c>
      <c r="E43" s="32" t="s">
        <v>20</v>
      </c>
      <c r="G43" s="32">
        <v>0</v>
      </c>
      <c r="H43" s="36">
        <v>0</v>
      </c>
    </row>
    <row r="44" spans="1:8">
      <c r="B44" t="s">
        <v>55</v>
      </c>
      <c r="C44" s="32" t="s">
        <v>20</v>
      </c>
      <c r="E44" s="32" t="s">
        <v>20</v>
      </c>
      <c r="G44" s="32">
        <v>0</v>
      </c>
      <c r="H44" s="36">
        <v>0</v>
      </c>
    </row>
    <row r="45" spans="1:8">
      <c r="B45" t="s">
        <v>56</v>
      </c>
      <c r="C45" s="32">
        <v>269800</v>
      </c>
      <c r="E45" s="32">
        <v>281261</v>
      </c>
      <c r="G45" s="32">
        <v>-11461</v>
      </c>
      <c r="H45" s="36">
        <v>-4.0748628498085408E-2</v>
      </c>
    </row>
    <row r="46" spans="1:8">
      <c r="B46" t="s">
        <v>57</v>
      </c>
      <c r="C46" s="32">
        <v>3000</v>
      </c>
      <c r="E46" s="32">
        <v>83845</v>
      </c>
      <c r="G46" s="32">
        <v>-80845</v>
      </c>
      <c r="H46" s="36">
        <v>-0.9642196910966665</v>
      </c>
    </row>
    <row r="47" spans="1:8">
      <c r="B47" t="s">
        <v>58</v>
      </c>
      <c r="C47" s="32">
        <v>49500</v>
      </c>
      <c r="E47" s="32">
        <v>73588</v>
      </c>
      <c r="G47" s="32">
        <v>-24088</v>
      </c>
      <c r="H47" s="36">
        <v>-0.32733597869217806</v>
      </c>
    </row>
    <row r="48" spans="1:8">
      <c r="B48" t="s">
        <v>59</v>
      </c>
      <c r="C48" s="32">
        <v>334000</v>
      </c>
      <c r="E48" s="32">
        <v>291125</v>
      </c>
      <c r="G48" s="32">
        <v>42875</v>
      </c>
      <c r="H48" s="36">
        <v>0.14727350794332331</v>
      </c>
    </row>
    <row r="49" spans="2:8">
      <c r="B49" t="s">
        <v>60</v>
      </c>
      <c r="C49" s="32">
        <v>4500</v>
      </c>
      <c r="E49" s="32">
        <v>3200</v>
      </c>
      <c r="G49" s="32">
        <v>1300</v>
      </c>
      <c r="H49" s="36">
        <v>0.40625</v>
      </c>
    </row>
    <row r="50" spans="2:8">
      <c r="B50" t="s">
        <v>61</v>
      </c>
      <c r="C50" s="32">
        <v>329500</v>
      </c>
      <c r="E50" s="32">
        <v>287925</v>
      </c>
      <c r="G50" s="32">
        <v>41575</v>
      </c>
      <c r="H50" s="36">
        <v>0.14439524181644525</v>
      </c>
    </row>
    <row r="51" spans="2:8">
      <c r="B51" t="s">
        <v>62</v>
      </c>
      <c r="C51" s="32">
        <v>377700</v>
      </c>
      <c r="E51" s="32">
        <v>339434</v>
      </c>
      <c r="G51" s="32">
        <v>38266</v>
      </c>
      <c r="H51" s="36">
        <v>0.11273472899002457</v>
      </c>
    </row>
    <row r="52" spans="2:8">
      <c r="B52" t="s">
        <v>63</v>
      </c>
      <c r="C52" s="32">
        <v>89600</v>
      </c>
      <c r="E52" s="32">
        <v>88615</v>
      </c>
      <c r="G52" s="32">
        <v>985</v>
      </c>
      <c r="H52" s="36">
        <v>1.1115499633244937E-2</v>
      </c>
    </row>
    <row r="53" spans="2:8">
      <c r="B53" t="s">
        <v>64</v>
      </c>
      <c r="C53" s="32">
        <v>120600</v>
      </c>
      <c r="E53" s="32">
        <v>175489</v>
      </c>
      <c r="G53" s="32">
        <v>-54889</v>
      </c>
      <c r="H53" s="36">
        <v>-0.31277743904176331</v>
      </c>
    </row>
    <row r="54" spans="2:8">
      <c r="B54" t="s">
        <v>65</v>
      </c>
      <c r="C54" s="32">
        <v>104900</v>
      </c>
      <c r="E54" s="32">
        <v>88120</v>
      </c>
      <c r="G54" s="32">
        <v>16780</v>
      </c>
      <c r="H54" s="36">
        <v>0.19042215161143894</v>
      </c>
    </row>
    <row r="55" spans="2:8">
      <c r="B55" t="s">
        <v>66</v>
      </c>
      <c r="C55" s="32">
        <v>692800</v>
      </c>
      <c r="E55" s="32">
        <v>691658</v>
      </c>
      <c r="G55" s="32">
        <v>1142</v>
      </c>
      <c r="H55" s="36">
        <v>1.6511050258943003E-3</v>
      </c>
    </row>
    <row r="56" spans="2:8">
      <c r="B56" t="s">
        <v>67</v>
      </c>
      <c r="C56" s="32">
        <v>169200</v>
      </c>
      <c r="E56" s="32">
        <v>148757</v>
      </c>
      <c r="G56" s="32">
        <v>20443</v>
      </c>
      <c r="H56" s="36">
        <v>0.13742546569237077</v>
      </c>
    </row>
    <row r="57" spans="2:8">
      <c r="B57" t="s">
        <v>68</v>
      </c>
      <c r="C57" s="32">
        <v>234200</v>
      </c>
      <c r="E57" s="32">
        <v>129453</v>
      </c>
      <c r="G57" s="32">
        <v>104747</v>
      </c>
      <c r="H57" s="36">
        <v>0.80915081149142931</v>
      </c>
    </row>
    <row r="58" spans="2:8">
      <c r="B58" t="s">
        <v>69</v>
      </c>
      <c r="C58" s="32">
        <v>1748000</v>
      </c>
      <c r="E58" s="32">
        <v>1696487</v>
      </c>
      <c r="G58" s="32">
        <v>51513</v>
      </c>
      <c r="H58" s="36">
        <v>3.0364512077015623E-2</v>
      </c>
    </row>
    <row r="59" spans="2:8">
      <c r="B59" t="s">
        <v>70</v>
      </c>
      <c r="C59" s="32">
        <v>71400</v>
      </c>
      <c r="E59" s="32">
        <v>21022</v>
      </c>
      <c r="G59" s="32">
        <v>50378</v>
      </c>
      <c r="H59" s="36">
        <v>2.3964418228522502</v>
      </c>
    </row>
    <row r="60" spans="2:8">
      <c r="B60" t="s">
        <v>71</v>
      </c>
      <c r="C60" s="32">
        <v>267900</v>
      </c>
      <c r="E60" s="32">
        <v>234468</v>
      </c>
      <c r="G60" s="32">
        <v>33432</v>
      </c>
      <c r="H60" s="36">
        <v>0.1425866216285378</v>
      </c>
    </row>
    <row r="61" spans="2:8">
      <c r="B61" t="s">
        <v>72</v>
      </c>
      <c r="C61" s="32">
        <v>34700</v>
      </c>
      <c r="E61" s="32">
        <v>24378</v>
      </c>
      <c r="G61" s="32">
        <v>10322</v>
      </c>
      <c r="H61" s="36">
        <v>0.4234145541061613</v>
      </c>
    </row>
    <row r="62" spans="2:8">
      <c r="B62" t="s">
        <v>73</v>
      </c>
      <c r="C62" s="32" t="s">
        <v>20</v>
      </c>
      <c r="E62" s="32" t="s">
        <v>20</v>
      </c>
      <c r="G62" s="32">
        <v>0</v>
      </c>
      <c r="H62" s="36">
        <v>0</v>
      </c>
    </row>
    <row r="63" spans="2:8">
      <c r="B63" t="s">
        <v>74</v>
      </c>
      <c r="C63" s="32" t="s">
        <v>20</v>
      </c>
      <c r="E63" s="32">
        <v>258846</v>
      </c>
      <c r="G63" s="32">
        <v>0</v>
      </c>
      <c r="H63" s="36">
        <v>0</v>
      </c>
    </row>
    <row r="64" spans="2:8">
      <c r="B64" t="s">
        <v>75</v>
      </c>
      <c r="C64" s="32">
        <v>302600</v>
      </c>
      <c r="E64" s="32" t="s">
        <v>20</v>
      </c>
      <c r="G64" s="32">
        <v>0</v>
      </c>
      <c r="H64" s="36">
        <v>0</v>
      </c>
    </row>
    <row r="65" spans="2:8">
      <c r="B65" t="s">
        <v>76</v>
      </c>
      <c r="C65" s="32">
        <v>59100</v>
      </c>
      <c r="E65" s="32">
        <v>56238</v>
      </c>
      <c r="G65" s="32">
        <v>2862</v>
      </c>
      <c r="H65" s="36">
        <v>5.0890856716099435E-2</v>
      </c>
    </row>
    <row r="66" spans="2:8">
      <c r="B66" t="s">
        <v>77</v>
      </c>
      <c r="C66" s="32">
        <v>217700</v>
      </c>
      <c r="E66" s="32">
        <v>161730</v>
      </c>
      <c r="G66" s="32">
        <v>55970</v>
      </c>
      <c r="H66" s="36">
        <v>0.34607061151301555</v>
      </c>
    </row>
    <row r="67" spans="2:8">
      <c r="B67" t="s">
        <v>78</v>
      </c>
      <c r="C67" s="32">
        <v>3363100</v>
      </c>
      <c r="E67" s="32">
        <v>3103121</v>
      </c>
      <c r="G67" s="32">
        <v>259979</v>
      </c>
      <c r="H67" s="36">
        <v>8.3779846161332411E-2</v>
      </c>
    </row>
    <row r="68" spans="2:8">
      <c r="B68" t="s">
        <v>79</v>
      </c>
      <c r="C68" s="32">
        <v>1045300</v>
      </c>
      <c r="E68" s="32">
        <v>1002289</v>
      </c>
      <c r="G68" s="32">
        <v>43011</v>
      </c>
      <c r="H68" s="36">
        <v>4.2912772663373538E-2</v>
      </c>
    </row>
    <row r="69" spans="2:8">
      <c r="B69" t="s">
        <v>80</v>
      </c>
      <c r="C69" s="32">
        <v>220700</v>
      </c>
      <c r="E69" s="32">
        <v>208816</v>
      </c>
      <c r="G69" s="32">
        <v>11884</v>
      </c>
      <c r="H69" s="36">
        <v>5.6911347789441423E-2</v>
      </c>
    </row>
    <row r="70" spans="2:8">
      <c r="B70" t="s">
        <v>81</v>
      </c>
      <c r="C70" s="32" t="s">
        <v>20</v>
      </c>
      <c r="E70" s="32" t="s">
        <v>20</v>
      </c>
      <c r="G70" s="32">
        <v>0</v>
      </c>
      <c r="H70" s="36">
        <v>0</v>
      </c>
    </row>
    <row r="71" spans="2:8">
      <c r="B71" t="s">
        <v>82</v>
      </c>
      <c r="C71" s="32">
        <v>517800</v>
      </c>
      <c r="E71" s="32">
        <v>559077</v>
      </c>
      <c r="G71" s="32">
        <v>-41277</v>
      </c>
      <c r="H71" s="36">
        <v>-7.3830617249502309E-2</v>
      </c>
    </row>
    <row r="72" spans="2:8">
      <c r="B72" t="s">
        <v>83</v>
      </c>
      <c r="C72" s="32">
        <v>293600</v>
      </c>
      <c r="E72" s="32" t="s">
        <v>20</v>
      </c>
      <c r="G72" s="32">
        <v>0</v>
      </c>
      <c r="H72" s="36">
        <v>0</v>
      </c>
    </row>
    <row r="73" spans="2:8">
      <c r="B73" t="s">
        <v>84</v>
      </c>
      <c r="C73" s="32">
        <v>5717300</v>
      </c>
      <c r="E73" s="32">
        <v>5091271</v>
      </c>
      <c r="G73" s="32">
        <v>626029</v>
      </c>
      <c r="H73" s="36">
        <v>0.12296124091606987</v>
      </c>
    </row>
    <row r="74" spans="2:8">
      <c r="B74" t="s">
        <v>85</v>
      </c>
      <c r="C74" s="32">
        <v>2760900</v>
      </c>
      <c r="E74" s="32">
        <v>2416142</v>
      </c>
      <c r="G74" s="32">
        <v>344758</v>
      </c>
      <c r="H74" s="36">
        <v>0.14268946113266523</v>
      </c>
    </row>
    <row r="75" spans="2:8">
      <c r="B75" t="s">
        <v>86</v>
      </c>
      <c r="C75" s="32" t="s">
        <v>20</v>
      </c>
      <c r="E75" s="32">
        <v>2675129</v>
      </c>
      <c r="G75" s="32">
        <v>0</v>
      </c>
      <c r="H75" s="36">
        <v>0</v>
      </c>
    </row>
    <row r="76" spans="2:8">
      <c r="B76" t="s">
        <v>83</v>
      </c>
      <c r="C76" s="32" t="s">
        <v>20</v>
      </c>
      <c r="E76" s="32">
        <v>215304</v>
      </c>
      <c r="G76" s="32">
        <v>0</v>
      </c>
      <c r="H76" s="36">
        <v>0</v>
      </c>
    </row>
    <row r="77" spans="2:8">
      <c r="B77" t="s">
        <v>87</v>
      </c>
      <c r="C77" s="32">
        <v>2956400</v>
      </c>
      <c r="E77" s="32">
        <v>2890433</v>
      </c>
      <c r="G77" s="32">
        <v>65967</v>
      </c>
      <c r="H77" s="36">
        <v>2.2822532125809526E-2</v>
      </c>
    </row>
    <row r="78" spans="2:8">
      <c r="B78" t="s">
        <v>88</v>
      </c>
      <c r="C78" s="32">
        <v>261100</v>
      </c>
      <c r="E78" s="32">
        <v>219422</v>
      </c>
      <c r="G78" s="32">
        <v>41678</v>
      </c>
      <c r="H78" s="36">
        <v>0.18994449052510687</v>
      </c>
    </row>
    <row r="79" spans="2:8">
      <c r="B79" t="s">
        <v>89</v>
      </c>
      <c r="C79" s="32">
        <v>66600</v>
      </c>
      <c r="E79" s="32">
        <v>42043</v>
      </c>
      <c r="G79" s="32">
        <v>24557</v>
      </c>
      <c r="H79" s="36">
        <v>0.58409247674999409</v>
      </c>
    </row>
    <row r="80" spans="2:8">
      <c r="B80" t="s">
        <v>90</v>
      </c>
      <c r="C80" s="32">
        <v>266500</v>
      </c>
      <c r="E80" s="32">
        <v>215625</v>
      </c>
      <c r="G80" s="32">
        <v>50875</v>
      </c>
      <c r="H80" s="36">
        <v>0.23594202898550726</v>
      </c>
    </row>
    <row r="81" spans="2:8">
      <c r="B81" t="s">
        <v>91</v>
      </c>
      <c r="C81" s="32">
        <v>5672600</v>
      </c>
      <c r="E81" s="32">
        <v>5343878</v>
      </c>
      <c r="G81" s="32">
        <v>328722</v>
      </c>
      <c r="H81" s="36">
        <v>6.1513754617901081E-2</v>
      </c>
    </row>
    <row r="82" spans="2:8">
      <c r="B82" t="s">
        <v>92</v>
      </c>
      <c r="C82" s="32">
        <v>713000</v>
      </c>
      <c r="E82" s="32">
        <v>710248</v>
      </c>
      <c r="G82" s="32">
        <v>2752</v>
      </c>
      <c r="H82" s="36">
        <v>3.8747029206699633E-3</v>
      </c>
    </row>
    <row r="83" spans="2:8">
      <c r="B83" t="s">
        <v>93</v>
      </c>
      <c r="C83" s="32">
        <v>324900</v>
      </c>
      <c r="E83" s="32">
        <v>390836</v>
      </c>
      <c r="G83" s="32">
        <v>-65936</v>
      </c>
      <c r="H83" s="36">
        <v>-0.16870503228975836</v>
      </c>
    </row>
    <row r="84" spans="2:8">
      <c r="B84" t="s">
        <v>94</v>
      </c>
      <c r="C84" s="32">
        <v>253600</v>
      </c>
      <c r="E84" s="32">
        <v>332331</v>
      </c>
      <c r="G84" s="32">
        <v>-78731</v>
      </c>
      <c r="H84" s="36">
        <v>-0.23690537446100424</v>
      </c>
    </row>
    <row r="85" spans="2:8">
      <c r="B85" t="s">
        <v>95</v>
      </c>
      <c r="C85" s="32">
        <v>136100</v>
      </c>
      <c r="E85" s="32">
        <v>74591</v>
      </c>
      <c r="G85" s="32">
        <v>61509</v>
      </c>
      <c r="H85" s="36">
        <v>0.82461691088737243</v>
      </c>
    </row>
    <row r="86" spans="2:8">
      <c r="B86" t="s">
        <v>96</v>
      </c>
      <c r="C86" s="32">
        <v>76100</v>
      </c>
      <c r="E86" s="32">
        <v>92516</v>
      </c>
      <c r="G86" s="32">
        <v>-16416</v>
      </c>
      <c r="H86" s="36">
        <v>-0.17743957801893726</v>
      </c>
    </row>
    <row r="87" spans="2:8">
      <c r="B87" t="s">
        <v>97</v>
      </c>
      <c r="C87" s="32">
        <v>152500</v>
      </c>
      <c r="E87" s="32" t="s">
        <v>20</v>
      </c>
      <c r="G87" s="32">
        <v>0</v>
      </c>
      <c r="H87" s="36">
        <v>0</v>
      </c>
    </row>
    <row r="88" spans="2:8">
      <c r="B88" t="s">
        <v>98</v>
      </c>
      <c r="C88" s="32">
        <v>164400</v>
      </c>
      <c r="E88" s="32">
        <v>257369</v>
      </c>
      <c r="G88" s="32">
        <v>-92969</v>
      </c>
      <c r="H88" s="36">
        <v>-0.36122843077449113</v>
      </c>
    </row>
    <row r="89" spans="2:8">
      <c r="B89" t="s">
        <v>99</v>
      </c>
      <c r="C89" s="32">
        <v>368400</v>
      </c>
      <c r="E89" s="32">
        <v>296900</v>
      </c>
      <c r="G89" s="32">
        <v>71500</v>
      </c>
      <c r="H89" s="36">
        <v>0.24082182553048165</v>
      </c>
    </row>
    <row r="90" spans="2:8">
      <c r="B90" t="s">
        <v>100</v>
      </c>
      <c r="C90" s="32">
        <v>700</v>
      </c>
      <c r="E90" s="32">
        <v>775</v>
      </c>
      <c r="G90" s="32">
        <v>-75</v>
      </c>
      <c r="H90" s="36">
        <v>-9.6774193548387094E-2</v>
      </c>
    </row>
    <row r="91" spans="2:8">
      <c r="B91" t="s">
        <v>101</v>
      </c>
      <c r="C91" s="32" t="s">
        <v>20</v>
      </c>
      <c r="E91" s="32" t="s">
        <v>20</v>
      </c>
      <c r="G91" s="32">
        <v>0</v>
      </c>
      <c r="H91" s="36">
        <v>0</v>
      </c>
    </row>
    <row r="92" spans="2:8">
      <c r="B92" t="s">
        <v>102</v>
      </c>
      <c r="C92" s="32">
        <v>2189700</v>
      </c>
      <c r="E92" s="32">
        <v>2155566</v>
      </c>
      <c r="G92" s="32">
        <v>34134</v>
      </c>
      <c r="H92" s="36">
        <v>1.5835284097077056E-2</v>
      </c>
    </row>
    <row r="93" spans="2:8">
      <c r="B93" t="s">
        <v>68</v>
      </c>
      <c r="C93" s="32" t="s">
        <v>20</v>
      </c>
      <c r="E93" s="32" t="s">
        <v>20</v>
      </c>
      <c r="G93" s="32">
        <v>0</v>
      </c>
      <c r="H93" s="36">
        <v>0</v>
      </c>
    </row>
    <row r="94" spans="2:8">
      <c r="B94" t="s">
        <v>103</v>
      </c>
      <c r="C94" s="32">
        <v>549200</v>
      </c>
      <c r="E94" s="32" t="s">
        <v>20</v>
      </c>
      <c r="G94" s="32">
        <v>0</v>
      </c>
      <c r="H94" s="36">
        <v>0</v>
      </c>
    </row>
    <row r="95" spans="2:8">
      <c r="B95" t="s">
        <v>104</v>
      </c>
      <c r="C95" s="32">
        <v>400</v>
      </c>
      <c r="E95" s="32" t="s">
        <v>20</v>
      </c>
      <c r="G95" s="32">
        <v>0</v>
      </c>
      <c r="H95" s="36">
        <v>0</v>
      </c>
    </row>
    <row r="96" spans="2:8">
      <c r="B96" t="s">
        <v>105</v>
      </c>
      <c r="C96" s="32">
        <v>549600</v>
      </c>
      <c r="E96" s="32" t="s">
        <v>20</v>
      </c>
      <c r="G96" s="32">
        <v>0</v>
      </c>
      <c r="H96" s="36">
        <v>0</v>
      </c>
    </row>
    <row r="97" spans="2:8">
      <c r="B97" t="s">
        <v>105</v>
      </c>
      <c r="C97" s="32" t="s">
        <v>20</v>
      </c>
      <c r="E97" s="32">
        <v>550121</v>
      </c>
      <c r="G97" s="32">
        <v>0</v>
      </c>
      <c r="H97" s="36">
        <v>0</v>
      </c>
    </row>
    <row r="98" spans="2:8">
      <c r="B98" t="s">
        <v>106</v>
      </c>
      <c r="C98" s="32">
        <v>303900</v>
      </c>
      <c r="E98" s="32">
        <v>271736</v>
      </c>
      <c r="G98" s="32">
        <v>32164</v>
      </c>
      <c r="H98" s="36">
        <v>0.11836488356345864</v>
      </c>
    </row>
    <row r="99" spans="2:8">
      <c r="B99" t="s">
        <v>107</v>
      </c>
      <c r="C99" s="32">
        <v>60400</v>
      </c>
      <c r="E99" s="32" t="s">
        <v>20</v>
      </c>
      <c r="G99" s="32">
        <v>0</v>
      </c>
      <c r="H99" s="36">
        <v>0</v>
      </c>
    </row>
    <row r="100" spans="2:8">
      <c r="B100" t="s">
        <v>108</v>
      </c>
      <c r="C100" s="32">
        <v>44600</v>
      </c>
      <c r="E100" s="32">
        <v>43670</v>
      </c>
      <c r="G100" s="32">
        <v>930</v>
      </c>
      <c r="H100" s="36">
        <v>2.129608426837646E-2</v>
      </c>
    </row>
    <row r="101" spans="2:8">
      <c r="B101" t="s">
        <v>109</v>
      </c>
      <c r="C101" s="32">
        <v>18300</v>
      </c>
      <c r="E101" s="32">
        <v>17252</v>
      </c>
      <c r="G101" s="32">
        <v>1048</v>
      </c>
      <c r="H101" s="36">
        <v>6.0746580106654298E-2</v>
      </c>
    </row>
    <row r="102" spans="2:8">
      <c r="B102" t="s">
        <v>110</v>
      </c>
      <c r="C102" s="32">
        <v>15200</v>
      </c>
      <c r="E102" s="32">
        <v>21416</v>
      </c>
      <c r="G102" s="32">
        <v>-6216</v>
      </c>
      <c r="H102" s="36">
        <v>-0.29025028016436311</v>
      </c>
    </row>
    <row r="103" spans="2:8">
      <c r="B103" t="s">
        <v>110</v>
      </c>
      <c r="C103" s="32">
        <v>442400</v>
      </c>
      <c r="E103" s="32">
        <v>354074</v>
      </c>
      <c r="G103" s="32">
        <v>88326</v>
      </c>
      <c r="H103" s="36">
        <v>0.24945632833814399</v>
      </c>
    </row>
    <row r="104" spans="2:8">
      <c r="B104" t="s">
        <v>110</v>
      </c>
      <c r="C104" s="32" t="s">
        <v>20</v>
      </c>
      <c r="E104" s="32" t="s">
        <v>20</v>
      </c>
      <c r="G104" s="32">
        <v>0</v>
      </c>
      <c r="H104" s="36">
        <v>0</v>
      </c>
    </row>
    <row r="105" spans="2:8">
      <c r="B105" t="s">
        <v>111</v>
      </c>
      <c r="C105" s="32">
        <v>3181700</v>
      </c>
      <c r="E105" s="32">
        <v>3059761</v>
      </c>
      <c r="G105" s="32">
        <v>121939</v>
      </c>
      <c r="H105" s="36">
        <v>3.9852459064613217E-2</v>
      </c>
    </row>
    <row r="106" spans="2:8">
      <c r="B106" t="s">
        <v>112</v>
      </c>
      <c r="C106" s="32">
        <v>700</v>
      </c>
      <c r="E106" s="32">
        <v>738</v>
      </c>
      <c r="G106" s="32">
        <v>-38</v>
      </c>
      <c r="H106" s="36">
        <v>-5.1490514905149054E-2</v>
      </c>
    </row>
    <row r="107" spans="2:8">
      <c r="B107" t="s">
        <v>113</v>
      </c>
      <c r="C107" s="32">
        <v>39400</v>
      </c>
      <c r="E107" s="32">
        <v>39393</v>
      </c>
      <c r="G107" s="32">
        <v>7</v>
      </c>
      <c r="H107" s="36">
        <v>1.776965450714594E-4</v>
      </c>
    </row>
    <row r="108" spans="2:8">
      <c r="B108" t="s">
        <v>114</v>
      </c>
      <c r="C108" s="32">
        <v>2402400</v>
      </c>
      <c r="E108" s="32">
        <v>2189366</v>
      </c>
      <c r="G108" s="32">
        <v>213034</v>
      </c>
      <c r="H108" s="36">
        <v>9.7303968363444029E-2</v>
      </c>
    </row>
    <row r="109" spans="2:8">
      <c r="B109" t="s">
        <v>115</v>
      </c>
      <c r="C109" s="32">
        <v>-4100</v>
      </c>
      <c r="E109" s="32">
        <v>1</v>
      </c>
      <c r="G109" s="32">
        <v>-4101</v>
      </c>
      <c r="H109" s="36">
        <v>-4101</v>
      </c>
    </row>
    <row r="110" spans="2:8">
      <c r="B110" t="s">
        <v>116</v>
      </c>
      <c r="C110" s="32">
        <v>-22200</v>
      </c>
      <c r="E110" s="32">
        <v>-27051</v>
      </c>
      <c r="G110" s="32">
        <v>4851</v>
      </c>
      <c r="H110" s="36">
        <v>-0.17932793612066097</v>
      </c>
    </row>
    <row r="111" spans="2:8">
      <c r="B111" t="s">
        <v>117</v>
      </c>
      <c r="C111" s="32">
        <v>74700</v>
      </c>
      <c r="E111" s="32">
        <v>81670</v>
      </c>
      <c r="G111" s="32">
        <v>-6970</v>
      </c>
      <c r="H111" s="36">
        <v>-8.5343455369168611E-2</v>
      </c>
    </row>
    <row r="112" spans="2:8">
      <c r="B112" t="s">
        <v>118</v>
      </c>
      <c r="C112" s="32">
        <v>48400</v>
      </c>
      <c r="E112" s="32">
        <v>54620</v>
      </c>
      <c r="G112" s="32">
        <v>-6220</v>
      </c>
      <c r="H112" s="36">
        <v>-0.11387770047601611</v>
      </c>
    </row>
    <row r="113" spans="1:8">
      <c r="B113" t="s">
        <v>119</v>
      </c>
      <c r="C113" s="32">
        <v>2490900</v>
      </c>
      <c r="E113" s="32">
        <v>2284117</v>
      </c>
      <c r="G113" s="32">
        <v>206783</v>
      </c>
      <c r="H113" s="36">
        <v>9.053082657324471E-2</v>
      </c>
    </row>
    <row r="118" spans="1:8">
      <c r="A118" s="42" t="s">
        <v>120</v>
      </c>
      <c r="C118" s="60">
        <v>39719</v>
      </c>
      <c r="D118" s="56"/>
      <c r="E118" s="60">
        <v>39355</v>
      </c>
    </row>
    <row r="119" spans="1:8">
      <c r="A119" t="s">
        <v>7</v>
      </c>
      <c r="C119" s="57" t="s">
        <v>8</v>
      </c>
      <c r="D119" s="57"/>
      <c r="E119" s="57" t="s">
        <v>8</v>
      </c>
    </row>
    <row r="121" spans="1:8">
      <c r="B121" t="s">
        <v>34</v>
      </c>
      <c r="C121" s="32">
        <v>315500</v>
      </c>
      <c r="E121" s="32">
        <v>672638</v>
      </c>
      <c r="G121" s="32">
        <v>-357138</v>
      </c>
      <c r="H121" s="36">
        <v>-0.53095126947927418</v>
      </c>
    </row>
    <row r="122" spans="1:8">
      <c r="B122" t="s">
        <v>121</v>
      </c>
      <c r="C122" s="32" t="s">
        <v>20</v>
      </c>
      <c r="E122" s="32" t="s">
        <v>20</v>
      </c>
      <c r="G122" s="32">
        <v>0</v>
      </c>
      <c r="H122" s="36">
        <v>0</v>
      </c>
    </row>
    <row r="123" spans="1:8">
      <c r="B123" t="s">
        <v>122</v>
      </c>
      <c r="C123" s="32">
        <v>604500</v>
      </c>
      <c r="E123" s="32">
        <v>491238</v>
      </c>
      <c r="G123" s="32">
        <v>113262</v>
      </c>
      <c r="H123" s="36">
        <v>0.23056441073369732</v>
      </c>
    </row>
    <row r="124" spans="1:8">
      <c r="B124" t="s">
        <v>123</v>
      </c>
      <c r="C124" s="32">
        <v>325000</v>
      </c>
      <c r="E124" s="32">
        <v>26032</v>
      </c>
      <c r="G124" s="32">
        <v>298968</v>
      </c>
      <c r="H124" s="36">
        <v>11.484634296250768</v>
      </c>
    </row>
    <row r="125" spans="1:8">
      <c r="B125" t="s">
        <v>68</v>
      </c>
      <c r="C125" s="32">
        <v>-117100</v>
      </c>
      <c r="E125" s="32">
        <v>-37326</v>
      </c>
      <c r="G125" s="32">
        <v>-79774</v>
      </c>
      <c r="H125" s="36">
        <v>2.13722338316455</v>
      </c>
    </row>
    <row r="126" spans="1:8">
      <c r="B126" t="s">
        <v>124</v>
      </c>
      <c r="C126" s="32">
        <v>-61300</v>
      </c>
      <c r="E126" s="32">
        <v>-65743</v>
      </c>
      <c r="G126" s="32">
        <v>4443</v>
      </c>
      <c r="H126" s="36">
        <v>-6.7581339458193265E-2</v>
      </c>
    </row>
    <row r="127" spans="1:8">
      <c r="B127" t="s">
        <v>125</v>
      </c>
      <c r="C127" s="32">
        <v>52600</v>
      </c>
      <c r="E127" s="32">
        <v>65927</v>
      </c>
      <c r="G127" s="32">
        <v>-13327</v>
      </c>
      <c r="H127" s="36">
        <v>-0.20214783017580051</v>
      </c>
    </row>
    <row r="128" spans="1:8">
      <c r="B128" t="s">
        <v>126</v>
      </c>
      <c r="C128" s="32">
        <v>75000</v>
      </c>
      <c r="E128" s="32">
        <v>103865</v>
      </c>
      <c r="G128" s="32">
        <v>-28865</v>
      </c>
      <c r="H128" s="36">
        <v>-0.27790882395417127</v>
      </c>
    </row>
    <row r="129" spans="2:8">
      <c r="B129" t="s">
        <v>127</v>
      </c>
      <c r="C129" s="32" t="s">
        <v>20</v>
      </c>
      <c r="E129" s="32" t="s">
        <v>20</v>
      </c>
    </row>
    <row r="130" spans="2:8">
      <c r="B130" t="s">
        <v>128</v>
      </c>
      <c r="C130" s="32">
        <v>3800</v>
      </c>
      <c r="E130" s="32">
        <v>7705</v>
      </c>
      <c r="G130" s="32">
        <v>-3905</v>
      </c>
      <c r="H130" s="36">
        <v>-0.5068137573004543</v>
      </c>
    </row>
    <row r="131" spans="2:8">
      <c r="B131" t="s">
        <v>129</v>
      </c>
      <c r="C131" s="32">
        <v>-14700</v>
      </c>
      <c r="E131" s="32">
        <v>-93055</v>
      </c>
      <c r="G131" s="32">
        <v>78355</v>
      </c>
      <c r="H131" s="36">
        <v>-0.8420289076352695</v>
      </c>
    </row>
    <row r="132" spans="2:8">
      <c r="B132" t="s">
        <v>130</v>
      </c>
      <c r="C132" s="32" t="s">
        <v>20</v>
      </c>
      <c r="E132" s="32" t="s">
        <v>20</v>
      </c>
    </row>
    <row r="133" spans="2:8">
      <c r="B133" t="s">
        <v>131</v>
      </c>
      <c r="C133" s="32" t="s">
        <v>20</v>
      </c>
      <c r="E133" s="32">
        <v>653</v>
      </c>
    </row>
    <row r="134" spans="2:8">
      <c r="B134" t="s">
        <v>132</v>
      </c>
      <c r="C134" s="32">
        <v>-100</v>
      </c>
      <c r="E134" s="32" t="s">
        <v>20</v>
      </c>
    </row>
    <row r="135" spans="2:8">
      <c r="B135" t="s">
        <v>133</v>
      </c>
      <c r="C135" s="32" t="s">
        <v>20</v>
      </c>
      <c r="E135" s="32" t="s">
        <v>20</v>
      </c>
    </row>
    <row r="136" spans="2:8">
      <c r="B136" t="s">
        <v>66</v>
      </c>
      <c r="C136" s="32">
        <v>-600</v>
      </c>
      <c r="E136" s="32">
        <v>-48576</v>
      </c>
      <c r="G136" s="32">
        <v>47976</v>
      </c>
      <c r="H136" s="36">
        <v>-0.98764822134387353</v>
      </c>
    </row>
    <row r="137" spans="2:8">
      <c r="B137" t="s">
        <v>67</v>
      </c>
      <c r="C137" s="32" t="s">
        <v>20</v>
      </c>
      <c r="E137" s="32" t="s">
        <v>20</v>
      </c>
    </row>
    <row r="138" spans="2:8">
      <c r="B138" t="s">
        <v>93</v>
      </c>
      <c r="C138" s="32">
        <v>-63900</v>
      </c>
      <c r="E138" s="32">
        <v>36068</v>
      </c>
      <c r="G138" s="32">
        <v>-99968</v>
      </c>
      <c r="H138" s="36">
        <v>-2.7716535433070866</v>
      </c>
    </row>
    <row r="139" spans="2:8">
      <c r="B139" t="s">
        <v>94</v>
      </c>
      <c r="C139" s="32" t="s">
        <v>20</v>
      </c>
      <c r="E139" s="32">
        <v>38628</v>
      </c>
    </row>
    <row r="140" spans="2:8">
      <c r="B140" t="s">
        <v>95</v>
      </c>
      <c r="C140" s="32" t="s">
        <v>20</v>
      </c>
      <c r="E140" s="32" t="s">
        <v>20</v>
      </c>
    </row>
    <row r="141" spans="2:8">
      <c r="B141" t="s">
        <v>96</v>
      </c>
      <c r="C141" s="32">
        <v>7300</v>
      </c>
      <c r="E141" s="32">
        <v>86371</v>
      </c>
      <c r="G141" s="32">
        <v>-79071</v>
      </c>
      <c r="H141" s="36">
        <v>-0.91548089057669824</v>
      </c>
    </row>
    <row r="142" spans="2:8">
      <c r="B142" t="s">
        <v>99</v>
      </c>
      <c r="C142" s="32">
        <v>72400</v>
      </c>
      <c r="E142" s="32">
        <v>63233</v>
      </c>
      <c r="G142" s="32">
        <v>9167</v>
      </c>
      <c r="H142" s="36">
        <v>0.14497177106890388</v>
      </c>
    </row>
    <row r="143" spans="2:8">
      <c r="B143" t="s">
        <v>98</v>
      </c>
      <c r="C143" s="32" t="s">
        <v>20</v>
      </c>
      <c r="E143" s="32" t="s">
        <v>20</v>
      </c>
    </row>
    <row r="144" spans="2:8">
      <c r="B144" t="s">
        <v>134</v>
      </c>
      <c r="C144" s="32">
        <v>60300</v>
      </c>
      <c r="E144" s="32">
        <v>-16437</v>
      </c>
      <c r="G144" s="32">
        <v>76737</v>
      </c>
      <c r="H144" s="36">
        <v>-4.6685526555940866</v>
      </c>
    </row>
    <row r="145" spans="2:8">
      <c r="B145" t="s">
        <v>135</v>
      </c>
      <c r="C145" s="32">
        <v>1258700</v>
      </c>
      <c r="E145" s="32">
        <v>1331221</v>
      </c>
      <c r="G145" s="32">
        <v>-72521</v>
      </c>
      <c r="H145" s="36">
        <v>-5.4477055274819129E-2</v>
      </c>
    </row>
    <row r="146" spans="2:8">
      <c r="B146" t="s">
        <v>136</v>
      </c>
      <c r="C146" s="32">
        <v>-71800</v>
      </c>
      <c r="E146" s="32">
        <v>-237422</v>
      </c>
      <c r="G146" s="32">
        <v>165622</v>
      </c>
      <c r="H146" s="36">
        <v>-0.69758489103789878</v>
      </c>
    </row>
    <row r="147" spans="2:8">
      <c r="B147" t="s">
        <v>137</v>
      </c>
      <c r="C147" s="32">
        <v>20000</v>
      </c>
      <c r="E147" s="32">
        <v>178167</v>
      </c>
      <c r="G147" s="32">
        <v>-158167</v>
      </c>
      <c r="H147" s="36">
        <v>-0.88774576661222337</v>
      </c>
    </row>
    <row r="148" spans="2:8">
      <c r="B148" t="s">
        <v>138</v>
      </c>
      <c r="C148" s="32">
        <v>75900</v>
      </c>
      <c r="E148" s="32">
        <v>47497</v>
      </c>
      <c r="G148" s="32">
        <v>28403</v>
      </c>
      <c r="H148" s="36">
        <v>0.59799566288397166</v>
      </c>
    </row>
    <row r="149" spans="2:8">
      <c r="B149" t="s">
        <v>139</v>
      </c>
      <c r="C149" s="32">
        <v>-74200</v>
      </c>
      <c r="E149" s="32">
        <v>-53293</v>
      </c>
      <c r="G149" s="32">
        <v>-20907</v>
      </c>
      <c r="H149" s="36">
        <v>0.39230292909012443</v>
      </c>
    </row>
    <row r="150" spans="2:8">
      <c r="B150" t="s">
        <v>140</v>
      </c>
      <c r="C150" s="32">
        <v>-52000</v>
      </c>
      <c r="E150" s="32">
        <v>-56552</v>
      </c>
      <c r="G150" s="32">
        <v>4552</v>
      </c>
      <c r="H150" s="36">
        <v>-8.0492290281510823E-2</v>
      </c>
    </row>
    <row r="151" spans="2:8">
      <c r="B151" t="s">
        <v>141</v>
      </c>
      <c r="C151" s="32">
        <v>-984500</v>
      </c>
      <c r="E151" s="32">
        <v>-1080348</v>
      </c>
      <c r="G151" s="32">
        <v>95848</v>
      </c>
      <c r="H151" s="36">
        <v>-8.8719560734133812E-2</v>
      </c>
    </row>
    <row r="152" spans="2:8">
      <c r="B152" t="s">
        <v>142</v>
      </c>
      <c r="C152" s="32" t="s">
        <v>20</v>
      </c>
      <c r="E152" s="32" t="s">
        <v>20</v>
      </c>
    </row>
    <row r="153" spans="2:8">
      <c r="B153" t="s">
        <v>143</v>
      </c>
      <c r="C153" s="32" t="s">
        <v>20</v>
      </c>
      <c r="E153" s="32" t="s">
        <v>20</v>
      </c>
    </row>
    <row r="154" spans="2:8">
      <c r="B154" t="s">
        <v>144</v>
      </c>
      <c r="C154" s="32">
        <v>-1086600</v>
      </c>
      <c r="E154" s="32">
        <v>-1201951</v>
      </c>
      <c r="G154" s="32">
        <v>115351</v>
      </c>
      <c r="H154" s="36">
        <v>-9.5969802429549958E-2</v>
      </c>
    </row>
    <row r="155" spans="2:8">
      <c r="B155" t="s">
        <v>145</v>
      </c>
      <c r="C155" s="32">
        <v>-66068000</v>
      </c>
      <c r="E155" s="32">
        <v>-16600841</v>
      </c>
      <c r="G155" s="32">
        <v>-49467159</v>
      </c>
      <c r="H155" s="36">
        <v>2.9797983728655675</v>
      </c>
    </row>
    <row r="156" spans="2:8">
      <c r="B156" t="s">
        <v>146</v>
      </c>
      <c r="C156" s="32">
        <v>65770800</v>
      </c>
      <c r="E156" s="32">
        <v>17311089</v>
      </c>
      <c r="G156" s="32">
        <v>48459711</v>
      </c>
      <c r="H156" s="36">
        <v>2.7993450325395473</v>
      </c>
    </row>
    <row r="157" spans="2:8">
      <c r="B157" t="s">
        <v>147</v>
      </c>
      <c r="C157" s="32">
        <v>-228800</v>
      </c>
      <c r="E157" s="32">
        <v>-1470000</v>
      </c>
      <c r="G157" s="32">
        <v>1241200</v>
      </c>
      <c r="H157" s="36">
        <v>-0.84435374149659859</v>
      </c>
    </row>
    <row r="158" spans="2:8">
      <c r="B158" t="s">
        <v>148</v>
      </c>
      <c r="C158" s="32">
        <v>528200</v>
      </c>
      <c r="E158" s="32">
        <v>770000</v>
      </c>
      <c r="G158" s="32">
        <v>-241800</v>
      </c>
      <c r="H158" s="36">
        <v>-0.31402597402597404</v>
      </c>
    </row>
    <row r="159" spans="2:8">
      <c r="B159" t="s">
        <v>149</v>
      </c>
      <c r="C159" s="32">
        <v>112300</v>
      </c>
      <c r="E159" s="32">
        <v>176937</v>
      </c>
      <c r="G159" s="32">
        <v>-64637</v>
      </c>
      <c r="H159" s="36">
        <v>-0.36531081684441352</v>
      </c>
    </row>
    <row r="160" spans="2:8">
      <c r="B160" t="s">
        <v>129</v>
      </c>
      <c r="C160" s="32">
        <v>14700</v>
      </c>
      <c r="E160" s="32">
        <v>93055</v>
      </c>
      <c r="G160" s="32">
        <v>-78355</v>
      </c>
      <c r="H160" s="36">
        <v>-0.8420289076352695</v>
      </c>
    </row>
    <row r="161" spans="2:8">
      <c r="B161" t="s">
        <v>150</v>
      </c>
      <c r="C161" s="32">
        <v>-600</v>
      </c>
      <c r="E161" s="32">
        <v>-784</v>
      </c>
      <c r="G161" s="32">
        <v>184</v>
      </c>
      <c r="H161" s="36">
        <v>-0.23469387755102042</v>
      </c>
    </row>
    <row r="162" spans="2:8">
      <c r="B162" t="s">
        <v>151</v>
      </c>
      <c r="C162" s="32" t="s">
        <v>20</v>
      </c>
      <c r="E162" s="32">
        <v>548960</v>
      </c>
    </row>
    <row r="163" spans="2:8">
      <c r="B163" t="s">
        <v>152</v>
      </c>
      <c r="C163" s="32">
        <v>-311400</v>
      </c>
      <c r="E163" s="32">
        <v>-996798</v>
      </c>
      <c r="G163" s="32">
        <v>685398</v>
      </c>
      <c r="H163" s="36">
        <v>-0.68759969422089529</v>
      </c>
    </row>
    <row r="164" spans="2:8">
      <c r="B164" t="s">
        <v>153</v>
      </c>
      <c r="C164" s="32" t="s">
        <v>20</v>
      </c>
      <c r="E164" s="32" t="s">
        <v>20</v>
      </c>
    </row>
    <row r="165" spans="2:8">
      <c r="B165" t="s">
        <v>154</v>
      </c>
      <c r="C165" s="32">
        <v>-1700</v>
      </c>
      <c r="E165" s="32">
        <v>-3505</v>
      </c>
      <c r="G165" s="32">
        <v>1805</v>
      </c>
      <c r="H165" s="36">
        <v>-0.51497860199714696</v>
      </c>
    </row>
    <row r="166" spans="2:8">
      <c r="B166" t="s">
        <v>155</v>
      </c>
      <c r="C166" s="32">
        <v>-184500</v>
      </c>
      <c r="E166" s="32">
        <v>-171887</v>
      </c>
      <c r="G166" s="32">
        <v>-12613</v>
      </c>
      <c r="H166" s="36">
        <v>7.3379604042190502E-2</v>
      </c>
    </row>
    <row r="167" spans="2:8">
      <c r="B167" t="s">
        <v>156</v>
      </c>
      <c r="C167" s="32">
        <v>900</v>
      </c>
      <c r="E167" s="32">
        <v>11272</v>
      </c>
      <c r="G167" s="32">
        <v>-10372</v>
      </c>
      <c r="H167" s="36">
        <v>-0.92015613910574878</v>
      </c>
    </row>
    <row r="168" spans="2:8">
      <c r="B168" t="s">
        <v>157</v>
      </c>
      <c r="C168" s="32">
        <v>-11500</v>
      </c>
      <c r="E168" s="32">
        <v>-31345</v>
      </c>
      <c r="G168" s="32">
        <v>19845</v>
      </c>
      <c r="H168" s="36">
        <v>-0.63311532939862813</v>
      </c>
    </row>
    <row r="169" spans="2:8">
      <c r="B169" t="s">
        <v>158</v>
      </c>
      <c r="C169" s="32">
        <v>281300</v>
      </c>
      <c r="E169" s="32">
        <v>312606</v>
      </c>
      <c r="G169" s="32">
        <v>-31306</v>
      </c>
      <c r="H169" s="36">
        <v>-0.10014523073773376</v>
      </c>
    </row>
    <row r="170" spans="2:8">
      <c r="B170" t="s">
        <v>159</v>
      </c>
      <c r="C170" s="32">
        <v>269800</v>
      </c>
      <c r="E170" s="32">
        <v>281261</v>
      </c>
      <c r="G170" s="32">
        <v>-11461</v>
      </c>
      <c r="H170" s="36">
        <v>-4.0748628498085408E-2</v>
      </c>
    </row>
    <row r="171" spans="2:8">
      <c r="B171" t="s">
        <v>160</v>
      </c>
      <c r="C171" s="32">
        <v>52700</v>
      </c>
      <c r="E171" s="32">
        <v>35294</v>
      </c>
      <c r="G171" s="32">
        <v>17406</v>
      </c>
      <c r="H171" s="36">
        <v>0.49317164390547968</v>
      </c>
    </row>
    <row r="172" spans="2:8">
      <c r="B172" t="s">
        <v>161</v>
      </c>
      <c r="C172" s="32">
        <v>259500</v>
      </c>
      <c r="E172" s="32">
        <v>342223</v>
      </c>
      <c r="G172" s="32">
        <v>-82723</v>
      </c>
      <c r="H172" s="36">
        <v>-0.2417225025787279</v>
      </c>
    </row>
  </sheetData>
  <pageMargins left="0.7" right="0.7" top="0.75" bottom="0.75" header="0.3" footer="0.3"/>
  <pageSetup scale="84" orientation="landscape" r:id="rId1"/>
  <headerFooter>
    <oddHeader>&amp;C&amp;16Horizontal Analysis
2007-2008</oddHeader>
  </headerFooter>
  <rowBreaks count="2" manualBreakCount="2">
    <brk id="39" max="16383" man="1"/>
    <brk id="11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K39"/>
  <sheetViews>
    <sheetView topLeftCell="A8" zoomScaleNormal="100" workbookViewId="0">
      <selection activeCell="E32" sqref="E32"/>
    </sheetView>
  </sheetViews>
  <sheetFormatPr defaultRowHeight="15"/>
  <cols>
    <col min="1" max="1" width="29" bestFit="1" customWidth="1"/>
    <col min="2" max="2" width="16" bestFit="1" customWidth="1"/>
    <col min="5" max="5" width="10.140625" bestFit="1" customWidth="1"/>
    <col min="8" max="8" width="9.85546875" bestFit="1" customWidth="1"/>
  </cols>
  <sheetData>
    <row r="1" spans="1:11">
      <c r="A1" s="42" t="s">
        <v>238</v>
      </c>
    </row>
    <row r="2" spans="1:11">
      <c r="B2" s="43">
        <v>2008</v>
      </c>
      <c r="C2" s="43"/>
      <c r="D2" s="43"/>
      <c r="E2" s="43">
        <v>2007</v>
      </c>
      <c r="F2" s="43"/>
      <c r="G2" s="43"/>
      <c r="H2" s="43">
        <v>2006</v>
      </c>
    </row>
    <row r="4" spans="1:11">
      <c r="A4" t="s">
        <v>230</v>
      </c>
      <c r="B4" s="38">
        <v>1258.7</v>
      </c>
      <c r="C4" s="31"/>
      <c r="D4" s="31"/>
      <c r="E4" s="38">
        <v>1331.2</v>
      </c>
      <c r="F4" s="31"/>
      <c r="G4" s="31"/>
      <c r="H4" s="38">
        <v>1131.5999999999999</v>
      </c>
    </row>
    <row r="5" spans="1:11">
      <c r="A5" t="s">
        <v>228</v>
      </c>
      <c r="B5">
        <v>315.5</v>
      </c>
      <c r="E5">
        <v>672.6</v>
      </c>
      <c r="H5">
        <v>564.29999999999995</v>
      </c>
    </row>
    <row r="6" spans="1:11">
      <c r="A6" s="42" t="s">
        <v>227</v>
      </c>
      <c r="B6" s="39">
        <f>B4/B5</f>
        <v>3.989540412044374</v>
      </c>
      <c r="C6" t="s">
        <v>229</v>
      </c>
      <c r="E6" s="39">
        <f>E4/E5</f>
        <v>1.9791852512637527</v>
      </c>
      <c r="F6" t="s">
        <v>229</v>
      </c>
      <c r="H6" s="39">
        <f>H4/H5</f>
        <v>2.0053163211057949</v>
      </c>
      <c r="I6" t="s">
        <v>229</v>
      </c>
    </row>
    <row r="8" spans="1:11">
      <c r="A8" t="s">
        <v>230</v>
      </c>
      <c r="B8" s="38">
        <v>1258.7</v>
      </c>
      <c r="C8" s="38"/>
      <c r="D8" s="38"/>
      <c r="E8" s="38">
        <v>1331.2</v>
      </c>
      <c r="F8" s="38"/>
      <c r="G8" s="38"/>
      <c r="H8" s="38">
        <v>1131.5999999999999</v>
      </c>
      <c r="I8" s="38"/>
      <c r="J8" s="38"/>
      <c r="K8" s="38"/>
    </row>
    <row r="9" spans="1:11">
      <c r="A9" t="s">
        <v>231</v>
      </c>
      <c r="B9" s="38">
        <v>10383</v>
      </c>
      <c r="C9" s="38"/>
      <c r="D9" s="38"/>
      <c r="E9" s="38">
        <v>9411.5</v>
      </c>
      <c r="F9" s="38"/>
      <c r="G9" s="38"/>
      <c r="H9" s="38">
        <v>7786.9</v>
      </c>
      <c r="I9" s="38"/>
      <c r="J9" s="38"/>
      <c r="K9" s="38"/>
    </row>
    <row r="10" spans="1:11">
      <c r="A10" s="42" t="s">
        <v>234</v>
      </c>
      <c r="B10" s="41">
        <f>B8/B9</f>
        <v>0.12122700568236541</v>
      </c>
      <c r="C10" s="38"/>
      <c r="D10" s="38"/>
      <c r="E10" s="41">
        <f>E8/E9</f>
        <v>0.14144397811188439</v>
      </c>
      <c r="F10" s="38"/>
      <c r="G10" s="38"/>
      <c r="H10" s="41">
        <f>H8/H9</f>
        <v>0.1453209878128652</v>
      </c>
      <c r="I10" s="38"/>
      <c r="J10" s="38"/>
      <c r="K10" s="38"/>
    </row>
    <row r="11" spans="1:11">
      <c r="B11" s="38"/>
      <c r="C11" s="38"/>
      <c r="D11" s="38"/>
      <c r="E11" s="38"/>
      <c r="F11" s="38"/>
      <c r="G11" s="38"/>
      <c r="H11" s="38"/>
      <c r="I11" s="38"/>
      <c r="J11" s="38"/>
      <c r="K11" s="38"/>
    </row>
    <row r="12" spans="1:11">
      <c r="A12" t="s">
        <v>230</v>
      </c>
      <c r="B12" s="38">
        <v>1258.7</v>
      </c>
      <c r="C12" s="38"/>
      <c r="D12" s="38"/>
      <c r="E12" s="38">
        <v>1331.2</v>
      </c>
      <c r="F12" s="38"/>
      <c r="G12" s="38"/>
      <c r="H12" s="38">
        <v>1131.5999999999999</v>
      </c>
      <c r="I12" s="38"/>
      <c r="J12" s="38"/>
      <c r="K12" s="38"/>
    </row>
    <row r="13" spans="1:11">
      <c r="A13" t="s">
        <v>235</v>
      </c>
      <c r="B13" s="38">
        <f>(5672.6+5343.9)/2</f>
        <v>5508.25</v>
      </c>
      <c r="C13" s="38"/>
      <c r="D13" s="38"/>
      <c r="E13" s="38">
        <f>(5343.9+4428.9)/2</f>
        <v>4886.3999999999996</v>
      </c>
      <c r="F13" s="38"/>
      <c r="G13" s="38"/>
      <c r="H13" s="38">
        <f>(4428.9+3514.065)/2</f>
        <v>3971.4825000000001</v>
      </c>
      <c r="I13" s="38"/>
      <c r="J13" s="38"/>
      <c r="K13" s="38"/>
    </row>
    <row r="14" spans="1:11">
      <c r="A14" s="42" t="s">
        <v>236</v>
      </c>
      <c r="B14" s="41">
        <f>B12/B13</f>
        <v>0.22851177778786366</v>
      </c>
      <c r="C14" s="38"/>
      <c r="D14" s="38"/>
      <c r="E14" s="41">
        <f>E12/E13</f>
        <v>0.27242960052390308</v>
      </c>
      <c r="F14" s="38"/>
      <c r="G14" s="38"/>
      <c r="H14" s="41">
        <f>H12/H13</f>
        <v>0.28493138267636831</v>
      </c>
      <c r="I14" s="38"/>
      <c r="J14" s="38"/>
      <c r="K14" s="38"/>
    </row>
    <row r="15" spans="1:11">
      <c r="B15" s="38"/>
      <c r="C15" s="38"/>
      <c r="D15" s="38"/>
      <c r="E15" s="38"/>
      <c r="F15" s="38"/>
      <c r="G15" s="38"/>
      <c r="H15" s="38"/>
      <c r="I15" s="38"/>
      <c r="J15" s="38"/>
      <c r="K15" s="38"/>
    </row>
    <row r="16" spans="1:11">
      <c r="A16" t="s">
        <v>230</v>
      </c>
      <c r="B16" s="38">
        <v>1258.7</v>
      </c>
      <c r="C16" s="38"/>
      <c r="D16" s="38"/>
      <c r="E16" s="38">
        <v>1331.2</v>
      </c>
      <c r="F16" s="38"/>
      <c r="G16" s="38"/>
      <c r="H16" s="38">
        <v>1131.5999999999999</v>
      </c>
      <c r="I16" s="38"/>
      <c r="J16" s="38"/>
      <c r="K16" s="38"/>
    </row>
    <row r="17" spans="1:11">
      <c r="A17" t="s">
        <v>232</v>
      </c>
      <c r="B17" s="38">
        <v>0</v>
      </c>
      <c r="C17" s="38"/>
      <c r="D17" s="38"/>
      <c r="E17" s="38">
        <v>0</v>
      </c>
      <c r="F17" s="38"/>
      <c r="G17" s="38"/>
      <c r="H17" s="38">
        <v>0</v>
      </c>
      <c r="I17" s="38"/>
      <c r="J17" s="38"/>
      <c r="K17" s="38"/>
    </row>
    <row r="18" spans="1:11">
      <c r="A18" t="s">
        <v>233</v>
      </c>
      <c r="B18" s="38">
        <v>-984.5</v>
      </c>
      <c r="C18" s="38"/>
      <c r="D18" s="38"/>
      <c r="E18" s="38">
        <v>-1080.3</v>
      </c>
      <c r="F18" s="38"/>
      <c r="G18" s="38"/>
      <c r="H18" s="38">
        <v>-771.2</v>
      </c>
      <c r="I18" s="38"/>
      <c r="J18" s="38"/>
      <c r="K18" s="38"/>
    </row>
    <row r="19" spans="1:11">
      <c r="A19" s="42" t="s">
        <v>237</v>
      </c>
      <c r="B19" s="38">
        <f>B16-B17-B18</f>
        <v>2243.1999999999998</v>
      </c>
      <c r="C19" s="38"/>
      <c r="D19" s="38"/>
      <c r="E19" s="38">
        <f t="shared" ref="E19:H19" si="0">E16-E17-E18</f>
        <v>2411.5</v>
      </c>
      <c r="F19" s="38"/>
      <c r="G19" s="38"/>
      <c r="H19" s="38">
        <f t="shared" si="0"/>
        <v>1902.8</v>
      </c>
      <c r="I19" s="38"/>
      <c r="J19" s="38"/>
      <c r="K19" s="38"/>
    </row>
    <row r="20" spans="1:11">
      <c r="B20" s="38"/>
      <c r="C20" s="38"/>
      <c r="D20" s="38"/>
      <c r="E20" s="38"/>
      <c r="F20" s="38"/>
      <c r="G20" s="38"/>
      <c r="H20" s="38"/>
      <c r="I20" s="38"/>
      <c r="J20" s="38"/>
      <c r="K20" s="38"/>
    </row>
    <row r="21" spans="1:11">
      <c r="B21" s="38"/>
      <c r="C21" s="38"/>
      <c r="D21" s="38"/>
      <c r="E21" s="38"/>
      <c r="F21" s="38"/>
      <c r="G21" s="38"/>
      <c r="H21" s="38"/>
      <c r="I21" s="38"/>
      <c r="J21" s="38"/>
      <c r="K21" s="38"/>
    </row>
    <row r="22" spans="1:11">
      <c r="A22" s="42" t="s">
        <v>239</v>
      </c>
      <c r="B22" s="38"/>
      <c r="C22" s="38"/>
      <c r="D22" s="38"/>
      <c r="E22" s="38"/>
      <c r="F22" s="38"/>
      <c r="G22" s="38"/>
      <c r="H22" s="38"/>
      <c r="I22" s="38"/>
      <c r="J22" s="38"/>
      <c r="K22" s="38"/>
    </row>
    <row r="23" spans="1:11">
      <c r="B23" s="43" t="s">
        <v>240</v>
      </c>
      <c r="E23" s="43" t="s">
        <v>241</v>
      </c>
    </row>
    <row r="24" spans="1:11">
      <c r="A24" t="s">
        <v>230</v>
      </c>
      <c r="B24" s="38">
        <v>715.4</v>
      </c>
      <c r="E24" s="38">
        <v>1016.7</v>
      </c>
    </row>
    <row r="25" spans="1:11">
      <c r="A25" t="s">
        <v>228</v>
      </c>
      <c r="B25" s="39">
        <v>25</v>
      </c>
      <c r="E25">
        <v>151.5</v>
      </c>
    </row>
    <row r="26" spans="1:11">
      <c r="A26" s="42" t="s">
        <v>227</v>
      </c>
      <c r="B26" s="39">
        <f>B24/B25</f>
        <v>28.616</v>
      </c>
      <c r="C26" t="s">
        <v>229</v>
      </c>
      <c r="E26" s="38">
        <f t="shared" ref="E26" si="1">E24/E25</f>
        <v>6.7108910891089115</v>
      </c>
      <c r="F26" t="s">
        <v>229</v>
      </c>
    </row>
    <row r="28" spans="1:11">
      <c r="A28" t="s">
        <v>230</v>
      </c>
      <c r="B28" s="38">
        <v>715.4</v>
      </c>
      <c r="C28" s="38"/>
      <c r="D28" s="38"/>
      <c r="E28" s="38">
        <v>1016.7</v>
      </c>
    </row>
    <row r="29" spans="1:11">
      <c r="A29" t="s">
        <v>231</v>
      </c>
      <c r="B29" s="38">
        <v>2333.3000000000002</v>
      </c>
      <c r="C29" s="38"/>
      <c r="D29" s="38"/>
      <c r="E29" s="38">
        <v>2403.9</v>
      </c>
    </row>
    <row r="30" spans="1:11">
      <c r="A30" s="42" t="s">
        <v>234</v>
      </c>
      <c r="B30" s="40">
        <f>B28/B29</f>
        <v>0.30660438006257229</v>
      </c>
      <c r="E30" s="40">
        <f>E28/E29</f>
        <v>0.42293772619493325</v>
      </c>
    </row>
    <row r="32" spans="1:11">
      <c r="A32" t="s">
        <v>230</v>
      </c>
      <c r="B32">
        <v>715.4</v>
      </c>
      <c r="E32" s="38">
        <v>1016.7</v>
      </c>
    </row>
    <row r="33" spans="1:6">
      <c r="A33" t="s">
        <v>235</v>
      </c>
      <c r="B33" s="38">
        <f>(5281.3+5530.4)/2</f>
        <v>5405.85</v>
      </c>
      <c r="C33" s="38"/>
      <c r="D33" s="38"/>
      <c r="E33" s="38">
        <f>(5333.1+5281.3)/2</f>
        <v>5307.2000000000007</v>
      </c>
      <c r="F33" s="38"/>
    </row>
    <row r="34" spans="1:6">
      <c r="A34" s="42" t="s">
        <v>236</v>
      </c>
      <c r="B34" s="41">
        <f>B32/B33</f>
        <v>0.13233811519002561</v>
      </c>
      <c r="C34" s="38"/>
      <c r="D34" s="38"/>
      <c r="E34" s="41">
        <f>E32/E33</f>
        <v>0.19156994271932468</v>
      </c>
      <c r="F34" s="38"/>
    </row>
    <row r="35" spans="1:6">
      <c r="B35" s="38"/>
      <c r="C35" s="38"/>
      <c r="D35" s="38"/>
      <c r="E35" s="38"/>
      <c r="F35" s="38"/>
    </row>
    <row r="36" spans="1:6">
      <c r="A36" t="s">
        <v>230</v>
      </c>
      <c r="B36" s="38">
        <v>715.4</v>
      </c>
      <c r="C36" s="38"/>
      <c r="D36" s="38"/>
      <c r="E36" s="38">
        <v>1016.7</v>
      </c>
      <c r="F36" s="38"/>
    </row>
    <row r="37" spans="1:6">
      <c r="A37" t="s">
        <v>232</v>
      </c>
      <c r="B37" s="38">
        <v>0</v>
      </c>
      <c r="C37" s="38"/>
      <c r="D37" s="38"/>
      <c r="E37" s="38">
        <v>0</v>
      </c>
      <c r="F37" s="38"/>
    </row>
    <row r="38" spans="1:6">
      <c r="A38" t="s">
        <v>233</v>
      </c>
      <c r="B38" s="38">
        <v>-236.9</v>
      </c>
      <c r="C38" s="38"/>
      <c r="D38" s="38"/>
      <c r="E38" s="38">
        <v>-344.2</v>
      </c>
      <c r="F38" s="38"/>
    </row>
    <row r="39" spans="1:6">
      <c r="A39" s="42" t="s">
        <v>237</v>
      </c>
      <c r="B39" s="32">
        <f>B36-B37-B38</f>
        <v>952.3</v>
      </c>
      <c r="C39" s="38"/>
      <c r="D39" s="38"/>
      <c r="E39" s="32">
        <f>E36-E37-E38</f>
        <v>1360.9</v>
      </c>
      <c r="F39" s="38"/>
    </row>
  </sheetData>
  <pageMargins left="0.7" right="0.7" top="0.75" bottom="0.75" header="0.3" footer="0.3"/>
  <pageSetup scale="88" orientation="landscape" r:id="rId1"/>
  <headerFooter>
    <oddHeader>&amp;C&amp;22CASH YIELD ANALYSIS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34:F40"/>
  <sheetViews>
    <sheetView zoomScale="130" zoomScaleNormal="130" workbookViewId="0">
      <selection activeCell="A42" sqref="A42"/>
    </sheetView>
  </sheetViews>
  <sheetFormatPr defaultRowHeight="15"/>
  <cols>
    <col min="1" max="1" width="35.85546875" bestFit="1" customWidth="1"/>
    <col min="2" max="2" width="13" bestFit="1" customWidth="1"/>
    <col min="3" max="3" width="13.42578125" bestFit="1" customWidth="1"/>
    <col min="4" max="6" width="12.28515625" bestFit="1" customWidth="1"/>
  </cols>
  <sheetData>
    <row r="34" spans="1:6">
      <c r="A34" s="37" t="s">
        <v>226</v>
      </c>
      <c r="B34" s="28" t="s">
        <v>198</v>
      </c>
      <c r="C34" s="28" t="s">
        <v>199</v>
      </c>
      <c r="D34" s="28" t="s">
        <v>200</v>
      </c>
      <c r="E34" s="28" t="s">
        <v>201</v>
      </c>
      <c r="F34" s="28" t="s">
        <v>202</v>
      </c>
    </row>
    <row r="35" spans="1:6">
      <c r="A35" t="s">
        <v>13</v>
      </c>
      <c r="B35" s="29">
        <v>10383000</v>
      </c>
      <c r="C35" s="29">
        <v>9411497</v>
      </c>
      <c r="D35" s="29">
        <v>7786942</v>
      </c>
      <c r="E35" s="29">
        <v>6369300</v>
      </c>
      <c r="F35" s="29">
        <v>5294247</v>
      </c>
    </row>
    <row r="36" spans="1:6">
      <c r="A36" t="s">
        <v>188</v>
      </c>
      <c r="B36" s="27">
        <v>1.9611854150363592</v>
      </c>
      <c r="C36" s="27">
        <v>1.7776837763708417</v>
      </c>
      <c r="D36" s="27">
        <v>1.4708308849209339</v>
      </c>
      <c r="E36" s="27">
        <v>1.2030606052192125</v>
      </c>
      <c r="F36" s="27">
        <v>1</v>
      </c>
    </row>
    <row r="37" spans="1:6">
      <c r="A37" t="s">
        <v>23</v>
      </c>
      <c r="B37" s="30">
        <v>503900</v>
      </c>
      <c r="C37" s="30">
        <v>1053945</v>
      </c>
      <c r="D37" s="30">
        <v>893952</v>
      </c>
      <c r="E37" s="30">
        <v>780615</v>
      </c>
      <c r="F37" s="30">
        <v>610117</v>
      </c>
    </row>
    <row r="38" spans="1:6">
      <c r="A38" t="s">
        <v>189</v>
      </c>
      <c r="B38" s="27">
        <v>0.82590716206891468</v>
      </c>
      <c r="C38" s="27">
        <v>1.7274473584574761</v>
      </c>
      <c r="D38" s="27">
        <v>1.4652140491086136</v>
      </c>
      <c r="E38" s="27">
        <v>1.2794513183536929</v>
      </c>
      <c r="F38" s="27">
        <v>1</v>
      </c>
    </row>
    <row r="39" spans="1:6">
      <c r="A39" t="s">
        <v>34</v>
      </c>
      <c r="B39" s="29">
        <v>315500</v>
      </c>
      <c r="C39" s="29">
        <v>672638</v>
      </c>
      <c r="D39" s="29">
        <v>564259</v>
      </c>
      <c r="E39" s="29">
        <v>494467</v>
      </c>
      <c r="F39" s="29">
        <v>391775</v>
      </c>
    </row>
    <row r="40" spans="1:6">
      <c r="A40" s="23" t="s">
        <v>190</v>
      </c>
      <c r="B40" s="24">
        <v>0.80530916980409673</v>
      </c>
      <c r="C40" s="24">
        <v>1.7168987301384724</v>
      </c>
      <c r="D40" s="24">
        <v>1.4402629060047221</v>
      </c>
      <c r="E40" s="24">
        <v>1.2621198391934145</v>
      </c>
      <c r="F40" s="24">
        <v>1</v>
      </c>
    </row>
  </sheetData>
  <pageMargins left="0.7" right="0.7" top="0.75" bottom="0.75" header="0.3" footer="0.3"/>
  <pageSetup scale="79" orientation="landscape" r:id="rId1"/>
  <headerFooter>
    <oddHeader>&amp;C&amp;22Trend Analysis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34:F40"/>
  <sheetViews>
    <sheetView zoomScale="130" zoomScaleNormal="130" workbookViewId="0">
      <selection activeCell="A42" sqref="A42"/>
    </sheetView>
  </sheetViews>
  <sheetFormatPr defaultRowHeight="15"/>
  <cols>
    <col min="1" max="1" width="35.85546875" bestFit="1" customWidth="1"/>
    <col min="2" max="2" width="13" bestFit="1" customWidth="1"/>
    <col min="3" max="3" width="13.42578125" bestFit="1" customWidth="1"/>
    <col min="4" max="6" width="12.28515625" bestFit="1" customWidth="1"/>
  </cols>
  <sheetData>
    <row r="34" spans="1:6">
      <c r="A34" s="37" t="s">
        <v>226</v>
      </c>
      <c r="B34" s="28" t="s">
        <v>198</v>
      </c>
      <c r="C34" s="28" t="s">
        <v>199</v>
      </c>
      <c r="D34" s="28" t="s">
        <v>200</v>
      </c>
      <c r="E34" s="28" t="s">
        <v>201</v>
      </c>
      <c r="F34" s="28" t="s">
        <v>202</v>
      </c>
    </row>
    <row r="35" spans="1:6">
      <c r="A35" t="s">
        <v>210</v>
      </c>
      <c r="B35" s="29">
        <v>5672600</v>
      </c>
      <c r="C35" s="29">
        <v>5343878</v>
      </c>
      <c r="D35" s="29">
        <v>4428941</v>
      </c>
      <c r="E35" s="29">
        <v>3514065</v>
      </c>
      <c r="F35" s="29">
        <v>3328168</v>
      </c>
    </row>
    <row r="36" spans="1:6">
      <c r="A36" t="s">
        <v>215</v>
      </c>
      <c r="B36" s="27">
        <v>1.704</v>
      </c>
      <c r="C36" s="27">
        <v>1.6060000000000001</v>
      </c>
      <c r="D36" s="27">
        <v>1.331</v>
      </c>
      <c r="E36" s="27">
        <v>1.056</v>
      </c>
      <c r="F36" s="27">
        <v>1</v>
      </c>
    </row>
    <row r="37" spans="1:6">
      <c r="A37" t="s">
        <v>216</v>
      </c>
      <c r="B37" s="30">
        <v>3181700</v>
      </c>
      <c r="C37" s="30">
        <v>3059761</v>
      </c>
      <c r="D37" s="30">
        <v>2200435</v>
      </c>
      <c r="E37" s="30">
        <v>0</v>
      </c>
      <c r="F37" s="30">
        <v>0</v>
      </c>
    </row>
    <row r="38" spans="1:6">
      <c r="A38" t="s">
        <v>217</v>
      </c>
      <c r="B38" s="27">
        <v>1.446</v>
      </c>
      <c r="C38" s="27">
        <v>1.391</v>
      </c>
      <c r="D38" s="27">
        <v>1</v>
      </c>
      <c r="E38" s="27">
        <v>1.2794513183536929</v>
      </c>
      <c r="F38" s="27">
        <v>1</v>
      </c>
    </row>
    <row r="39" spans="1:6">
      <c r="A39" t="s">
        <v>218</v>
      </c>
      <c r="B39" s="29">
        <v>2490900</v>
      </c>
      <c r="C39" s="29">
        <v>2284117</v>
      </c>
      <c r="D39" s="29">
        <v>2228506</v>
      </c>
      <c r="E39" s="29">
        <v>2090634</v>
      </c>
      <c r="F39" s="29">
        <v>2486755</v>
      </c>
    </row>
    <row r="40" spans="1:6" ht="30">
      <c r="A40" s="23" t="s">
        <v>219</v>
      </c>
      <c r="B40" s="24">
        <v>1.002</v>
      </c>
      <c r="C40" s="24">
        <v>0.91900000000000004</v>
      </c>
      <c r="D40" s="24">
        <v>0.89600000000000002</v>
      </c>
      <c r="E40" s="24">
        <v>0.84099999999999997</v>
      </c>
      <c r="F40" s="24">
        <v>1</v>
      </c>
    </row>
  </sheetData>
  <pageMargins left="0.7" right="0.7" top="0.75" bottom="0.75" header="0.3" footer="0.3"/>
  <pageSetup scale="79" orientation="landscape" r:id="rId1"/>
  <headerFooter>
    <oddHeader>&amp;C&amp;22Trend Analysis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25:I33"/>
  <sheetViews>
    <sheetView zoomScaleNormal="100" workbookViewId="0">
      <selection activeCell="A42" sqref="A42"/>
    </sheetView>
  </sheetViews>
  <sheetFormatPr defaultRowHeight="15"/>
  <cols>
    <col min="1" max="1" width="35.85546875" bestFit="1" customWidth="1"/>
    <col min="2" max="2" width="13" bestFit="1" customWidth="1"/>
    <col min="3" max="3" width="13.42578125" bestFit="1" customWidth="1"/>
    <col min="4" max="6" width="12.28515625" bestFit="1" customWidth="1"/>
    <col min="8" max="8" width="12.85546875" bestFit="1" customWidth="1"/>
  </cols>
  <sheetData>
    <row r="25" spans="1:9">
      <c r="A25" s="37" t="s">
        <v>226</v>
      </c>
      <c r="B25" s="28" t="s">
        <v>198</v>
      </c>
      <c r="C25" s="28" t="s">
        <v>199</v>
      </c>
      <c r="D25" s="28" t="s">
        <v>200</v>
      </c>
      <c r="E25" s="28" t="s">
        <v>201</v>
      </c>
      <c r="F25" s="28" t="s">
        <v>202</v>
      </c>
    </row>
    <row r="26" spans="1:9">
      <c r="A26" t="s">
        <v>220</v>
      </c>
      <c r="B26" s="29">
        <v>1258700</v>
      </c>
      <c r="C26" s="29">
        <v>1331221</v>
      </c>
      <c r="D26" s="29">
        <v>1131633</v>
      </c>
      <c r="E26" s="29">
        <v>923608</v>
      </c>
      <c r="F26" s="29">
        <v>793848</v>
      </c>
    </row>
    <row r="27" spans="1:9">
      <c r="A27" t="s">
        <v>223</v>
      </c>
      <c r="B27" s="27">
        <v>1.5860000000000001</v>
      </c>
      <c r="C27" s="27">
        <v>1.677</v>
      </c>
      <c r="D27" s="27">
        <v>1.4259999999999999</v>
      </c>
      <c r="E27" s="27">
        <v>1.163</v>
      </c>
      <c r="F27" s="27">
        <v>1</v>
      </c>
    </row>
    <row r="28" spans="1:9">
      <c r="A28" t="s">
        <v>221</v>
      </c>
      <c r="B28" s="30">
        <v>-1086600</v>
      </c>
      <c r="C28" s="30">
        <v>-1201951</v>
      </c>
      <c r="D28" s="30">
        <v>-841040</v>
      </c>
      <c r="E28" s="30">
        <v>-221308</v>
      </c>
      <c r="F28" s="30">
        <v>-632193</v>
      </c>
    </row>
    <row r="29" spans="1:9">
      <c r="A29" t="s">
        <v>224</v>
      </c>
      <c r="B29" s="27">
        <v>1.7190000000000001</v>
      </c>
      <c r="C29" s="27">
        <v>1.901</v>
      </c>
      <c r="D29" s="27">
        <v>1.33</v>
      </c>
      <c r="E29" s="27">
        <v>0.35</v>
      </c>
      <c r="F29" s="27">
        <v>1</v>
      </c>
    </row>
    <row r="30" spans="1:9">
      <c r="A30" t="s">
        <v>222</v>
      </c>
      <c r="B30" s="29">
        <v>-184500</v>
      </c>
      <c r="C30" s="29">
        <v>-171887</v>
      </c>
      <c r="D30" s="29">
        <v>-155326</v>
      </c>
      <c r="E30" s="29">
        <v>-673827</v>
      </c>
      <c r="F30" s="29">
        <v>-66545</v>
      </c>
      <c r="H30" s="36"/>
    </row>
    <row r="31" spans="1:9">
      <c r="A31" s="23" t="s">
        <v>225</v>
      </c>
      <c r="B31" s="24">
        <v>2.7730000000000001</v>
      </c>
      <c r="C31" s="24">
        <v>2.5830000000000002</v>
      </c>
      <c r="D31" s="24">
        <v>2.3340000000000001</v>
      </c>
      <c r="E31" s="24">
        <v>10.125999999999999</v>
      </c>
      <c r="F31" s="24">
        <v>1</v>
      </c>
      <c r="H31" s="34"/>
    </row>
    <row r="32" spans="1:9">
      <c r="H32" s="29"/>
      <c r="I32" s="35"/>
    </row>
    <row r="33" spans="8:8">
      <c r="H33" s="35"/>
    </row>
  </sheetData>
  <pageMargins left="0.7" right="0.7" top="0.75" bottom="0.75" header="0.3" footer="0.3"/>
  <pageSetup scale="79" orientation="landscape" r:id="rId1"/>
  <headerFooter>
    <oddHeader>&amp;C&amp;22Trend Analysis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21:F26"/>
  <sheetViews>
    <sheetView view="pageLayout" zoomScaleNormal="130" workbookViewId="0">
      <selection activeCell="A42" sqref="A42"/>
    </sheetView>
  </sheetViews>
  <sheetFormatPr defaultRowHeight="15"/>
  <cols>
    <col min="5" max="5" width="14.28515625" bestFit="1" customWidth="1"/>
  </cols>
  <sheetData>
    <row r="21" spans="1:6">
      <c r="A21" s="37" t="s">
        <v>226</v>
      </c>
      <c r="E21">
        <v>2008</v>
      </c>
    </row>
    <row r="22" spans="1:6">
      <c r="A22" t="s">
        <v>13</v>
      </c>
      <c r="E22" s="32">
        <v>10383000</v>
      </c>
      <c r="F22" s="33"/>
    </row>
    <row r="23" spans="1:6">
      <c r="A23" t="s">
        <v>204</v>
      </c>
      <c r="E23" s="32">
        <v>4645300</v>
      </c>
      <c r="F23" s="27"/>
    </row>
    <row r="24" spans="1:6">
      <c r="A24" t="s">
        <v>203</v>
      </c>
      <c r="E24" s="32">
        <v>5347400</v>
      </c>
      <c r="F24" s="27"/>
    </row>
    <row r="25" spans="1:6">
      <c r="A25" t="s">
        <v>31</v>
      </c>
      <c r="E25" s="32">
        <v>144000</v>
      </c>
      <c r="F25" s="27"/>
    </row>
    <row r="26" spans="1:6">
      <c r="A26" t="s">
        <v>34</v>
      </c>
      <c r="E26" s="32">
        <v>315500</v>
      </c>
      <c r="F26" s="27"/>
    </row>
  </sheetData>
  <pageMargins left="0.7" right="0.7" top="0.75" bottom="0.75" header="0.3" footer="0.3"/>
  <pageSetup orientation="landscape" r:id="rId1"/>
  <headerFooter>
    <oddHeader>&amp;C&amp;22Vertical Analysis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21:F26"/>
  <sheetViews>
    <sheetView view="pageLayout" zoomScaleNormal="100" workbookViewId="0">
      <selection activeCell="H25" sqref="H25"/>
    </sheetView>
  </sheetViews>
  <sheetFormatPr defaultRowHeight="15"/>
  <cols>
    <col min="5" max="5" width="14.28515625" bestFit="1" customWidth="1"/>
  </cols>
  <sheetData>
    <row r="21" spans="1:6">
      <c r="A21" s="37" t="s">
        <v>226</v>
      </c>
      <c r="E21">
        <v>2007</v>
      </c>
    </row>
    <row r="22" spans="1:6">
      <c r="A22" t="s">
        <v>13</v>
      </c>
      <c r="E22" s="8">
        <v>9411497</v>
      </c>
      <c r="F22" s="33"/>
    </row>
    <row r="23" spans="1:6">
      <c r="A23" t="s">
        <v>204</v>
      </c>
      <c r="E23" s="32">
        <v>3999124</v>
      </c>
      <c r="F23" s="27"/>
    </row>
    <row r="24" spans="1:6">
      <c r="A24" t="s">
        <v>203</v>
      </c>
      <c r="E24" s="32">
        <v>4466434</v>
      </c>
      <c r="F24" s="27"/>
    </row>
    <row r="25" spans="1:6">
      <c r="A25" t="s">
        <v>31</v>
      </c>
      <c r="E25" s="32">
        <v>383726</v>
      </c>
      <c r="F25" s="27"/>
    </row>
    <row r="26" spans="1:6">
      <c r="A26" t="s">
        <v>34</v>
      </c>
      <c r="E26" s="32">
        <v>672638</v>
      </c>
      <c r="F26" s="27"/>
    </row>
  </sheetData>
  <pageMargins left="0.7" right="0.7" top="0.75" bottom="0.75" header="0.3" footer="0.3"/>
  <pageSetup orientation="landscape" r:id="rId1"/>
  <headerFooter>
    <oddHeader>&amp;C&amp;22Vertical Analysis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21:F26"/>
  <sheetViews>
    <sheetView view="pageLayout" zoomScaleNormal="100" workbookViewId="0">
      <selection activeCell="A42" sqref="A42"/>
    </sheetView>
  </sheetViews>
  <sheetFormatPr defaultRowHeight="15"/>
  <cols>
    <col min="5" max="5" width="14.28515625" bestFit="1" customWidth="1"/>
  </cols>
  <sheetData>
    <row r="21" spans="1:6">
      <c r="A21" s="37" t="s">
        <v>226</v>
      </c>
      <c r="E21">
        <v>2006</v>
      </c>
    </row>
    <row r="22" spans="1:6">
      <c r="A22" t="s">
        <v>13</v>
      </c>
      <c r="E22" s="8">
        <v>7786942</v>
      </c>
      <c r="F22" s="33"/>
    </row>
    <row r="23" spans="1:6">
      <c r="A23" t="s">
        <v>204</v>
      </c>
      <c r="E23" s="32">
        <v>3178791</v>
      </c>
      <c r="F23" s="27"/>
    </row>
    <row r="24" spans="1:6">
      <c r="A24" t="s">
        <v>203</v>
      </c>
      <c r="E24" s="32">
        <v>3808136</v>
      </c>
      <c r="F24" s="27"/>
    </row>
    <row r="25" spans="1:6">
      <c r="A25" t="s">
        <v>31</v>
      </c>
      <c r="E25" s="32">
        <v>324770</v>
      </c>
      <c r="F25" s="27"/>
    </row>
    <row r="26" spans="1:6">
      <c r="A26" t="s">
        <v>34</v>
      </c>
      <c r="E26" s="32">
        <v>564259</v>
      </c>
      <c r="F26" s="27"/>
    </row>
  </sheetData>
  <pageMargins left="0.7" right="0.7" top="0.75" bottom="0.75" header="0.3" footer="0.3"/>
  <pageSetup orientation="landscape" r:id="rId1"/>
  <headerFooter>
    <oddHeader>&amp;C&amp;22Vertical Analysis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21:F62"/>
  <sheetViews>
    <sheetView zoomScale="130" zoomScaleNormal="130" workbookViewId="0">
      <selection sqref="A1:XFD63"/>
    </sheetView>
  </sheetViews>
  <sheetFormatPr defaultRowHeight="15"/>
  <cols>
    <col min="4" max="4" width="15.42578125" customWidth="1"/>
    <col min="5" max="5" width="14.28515625" bestFit="1" customWidth="1"/>
  </cols>
  <sheetData>
    <row r="21" spans="1:6">
      <c r="A21" s="37" t="s">
        <v>226</v>
      </c>
    </row>
    <row r="22" spans="1:6">
      <c r="A22" t="s">
        <v>210</v>
      </c>
      <c r="D22" s="8">
        <v>5672600</v>
      </c>
      <c r="F22" s="33"/>
    </row>
    <row r="23" spans="1:6">
      <c r="A23" t="s">
        <v>205</v>
      </c>
      <c r="D23" s="32">
        <v>1748000</v>
      </c>
      <c r="F23" s="27"/>
    </row>
    <row r="24" spans="1:6">
      <c r="A24" t="s">
        <v>206</v>
      </c>
      <c r="D24" s="32">
        <v>2956400</v>
      </c>
      <c r="F24" s="27"/>
    </row>
    <row r="25" spans="1:6">
      <c r="A25" t="s">
        <v>90</v>
      </c>
      <c r="D25" s="32">
        <v>266500</v>
      </c>
      <c r="F25" s="27"/>
    </row>
    <row r="26" spans="1:6">
      <c r="A26" t="s">
        <v>207</v>
      </c>
      <c r="D26" s="32">
        <v>672638</v>
      </c>
      <c r="F26" s="27"/>
    </row>
    <row r="27" spans="1:6">
      <c r="A27" t="s">
        <v>208</v>
      </c>
      <c r="D27" s="32">
        <v>66600</v>
      </c>
      <c r="F27" s="27"/>
    </row>
    <row r="28" spans="1:6">
      <c r="A28" t="s">
        <v>209</v>
      </c>
      <c r="D28" s="32">
        <v>261100</v>
      </c>
      <c r="F28" s="27"/>
    </row>
    <row r="29" spans="1:6">
      <c r="D29" s="32"/>
      <c r="F29" s="27"/>
    </row>
    <row r="57" spans="1:5">
      <c r="A57" s="37" t="s">
        <v>226</v>
      </c>
    </row>
    <row r="58" spans="1:5">
      <c r="A58" t="s">
        <v>214</v>
      </c>
      <c r="E58" s="32">
        <v>5672600</v>
      </c>
    </row>
    <row r="59" spans="1:5">
      <c r="A59" t="s">
        <v>211</v>
      </c>
      <c r="E59" s="32">
        <v>1007200</v>
      </c>
    </row>
    <row r="60" spans="1:5">
      <c r="A60" t="s">
        <v>212</v>
      </c>
      <c r="E60" s="32">
        <v>2490900</v>
      </c>
    </row>
    <row r="61" spans="1:5">
      <c r="A61" t="s">
        <v>213</v>
      </c>
      <c r="E61" s="32">
        <v>2189700</v>
      </c>
    </row>
    <row r="62" spans="1:5">
      <c r="A62" t="s">
        <v>68</v>
      </c>
      <c r="E62" s="32">
        <v>0</v>
      </c>
    </row>
  </sheetData>
  <pageMargins left="0.7" right="0.7" top="0.75" bottom="0.75" header="0.3" footer="0.3"/>
  <pageSetup orientation="landscape" r:id="rId1"/>
  <headerFooter>
    <oddHeader>&amp;C&amp;22Vertical Analysis</oddHeader>
  </headerFooter>
  <rowBreaks count="1" manualBreakCount="1">
    <brk id="3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3</vt:i4>
      </vt:variant>
    </vt:vector>
  </HeadingPairs>
  <TitlesOfParts>
    <vt:vector size="16" baseType="lpstr">
      <vt:lpstr>SBUX FA Mergent's</vt:lpstr>
      <vt:lpstr>Cash Flow Ratios</vt:lpstr>
      <vt:lpstr>Trend Analysis Inc. Stmt.</vt:lpstr>
      <vt:lpstr>Trend Analysis Bal. Sheet</vt:lpstr>
      <vt:lpstr>Trend Analysis Cash Flows</vt:lpstr>
      <vt:lpstr>Inc. Stmt. Graph 2008</vt:lpstr>
      <vt:lpstr>Inc. Stmt. Graph 2007</vt:lpstr>
      <vt:lpstr>Inc. Stmt. Graph 2006</vt:lpstr>
      <vt:lpstr>2008 Bal Sheet Graph</vt:lpstr>
      <vt:lpstr>2007 Bal Sheet Graph</vt:lpstr>
      <vt:lpstr>2006 Bal Sheet Graph</vt:lpstr>
      <vt:lpstr>Horizontal Analysis</vt:lpstr>
      <vt:lpstr>Horizontal Analysis 2</vt:lpstr>
      <vt:lpstr>'2007 Bal Sheet Graph'!Print_Area</vt:lpstr>
      <vt:lpstr>'2008 Bal Sheet Graph'!Print_Area</vt:lpstr>
      <vt:lpstr>'Horizontal Analysis'!Print_Area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Mergent Online : Starbucks Corp. (NMS: SBUX) </dc:title>
  <cp:lastModifiedBy>Lillie Ramage</cp:lastModifiedBy>
  <cp:lastPrinted>2009-11-17T01:57:21Z</cp:lastPrinted>
  <dcterms:created xsi:type="dcterms:W3CDTF">2009-10-10T21:53:52Z</dcterms:created>
  <dcterms:modified xsi:type="dcterms:W3CDTF">2009-11-17T02:07:37Z</dcterms:modified>
</cp:coreProperties>
</file>