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860" windowHeight="8025" firstSheet="1" activeTab="1"/>
  </bookViews>
  <sheets>
    <sheet name="SHEET #1&gt;INVESTMENT PURCHASE" sheetId="1" r:id="rId1"/>
    <sheet name="SHEET#2&gt;SHARE PRICE TREND" sheetId="2" r:id="rId2"/>
    <sheet name="SHEET #3&gt;PIE CHART" sheetId="3" r:id="rId3"/>
    <sheet name="SHEET#4&gt;LINEAR GRAPH" sheetId="4" r:id="rId4"/>
  </sheets>
  <definedNames/>
  <calcPr fullCalcOnLoad="1"/>
</workbook>
</file>

<file path=xl/sharedStrings.xml><?xml version="1.0" encoding="utf-8"?>
<sst xmlns="http://schemas.openxmlformats.org/spreadsheetml/2006/main" count="194" uniqueCount="100">
  <si>
    <t>COMPANY</t>
  </si>
  <si>
    <t>BETA</t>
  </si>
  <si>
    <t>INVESTMENT PURCHASE INFORMATION</t>
  </si>
  <si>
    <t>COMPANY</t>
  </si>
  <si>
    <t>TOTAL NUMBER OF SHARES PURCHASED</t>
  </si>
  <si>
    <t>PURCHASE PRICE PER SHARE (US$)</t>
  </si>
  <si>
    <t>INVESTMENT PRINCIPLE (US$)</t>
  </si>
  <si>
    <t>DATE</t>
  </si>
  <si>
    <t>PRICE</t>
  </si>
  <si>
    <t>PRINCIPLE</t>
  </si>
  <si>
    <t>SHARES</t>
  </si>
  <si>
    <t>TOTAL PRINCIPLE</t>
  </si>
  <si>
    <t>TOTAL INVESTMENT PRINCIPLE</t>
  </si>
  <si>
    <t>PER</t>
  </si>
  <si>
    <t>GAIN/LOSS</t>
  </si>
  <si>
    <t>DATE of Purchase</t>
  </si>
  <si>
    <t>Week of 10/11</t>
  </si>
  <si>
    <t>Week of 10/18</t>
  </si>
  <si>
    <t>Week of 10/25</t>
  </si>
  <si>
    <t>Week of Nov. 1</t>
  </si>
  <si>
    <t>Week of Nov. 15</t>
  </si>
  <si>
    <t>Week of Nov. 22</t>
  </si>
  <si>
    <t>Week of Nov. 29</t>
  </si>
  <si>
    <t>Week of Dec. 6</t>
  </si>
  <si>
    <t>Week of Dec. 13</t>
  </si>
  <si>
    <t>%</t>
  </si>
  <si>
    <t>Week of 10/04</t>
  </si>
  <si>
    <t>PURCHASE PRICE</t>
  </si>
  <si>
    <t>NOTE:  1) Total Investment Principle CANNOT EXCEED US$1.0 M for the 5 companies.                                                                                                                                                                       2) Each company can have a larger or smaller investment principle than the other companies.</t>
  </si>
  <si>
    <t>Week of Nov. 8</t>
  </si>
  <si>
    <t>COMPANY INVESTMENT SPREADSHEET/CLASS NAME:              TEAM NAME:</t>
  </si>
  <si>
    <t>SHARE PRICE TREND: 11 WEEK MOVEMENT</t>
  </si>
  <si>
    <t>LINEAR GRAPH: SHARE PRICE TREND</t>
  </si>
  <si>
    <t>PIE CHART: INVESTMENT PORTFOLIO</t>
  </si>
  <si>
    <t>WAL-MART</t>
  </si>
  <si>
    <t>P&amp;G</t>
  </si>
  <si>
    <t>Oct07,2010</t>
  </si>
  <si>
    <t>Oct07,2010</t>
  </si>
  <si>
    <t>Oct07,2010</t>
  </si>
  <si>
    <t>Apple</t>
  </si>
  <si>
    <t>oct.13</t>
  </si>
  <si>
    <t>oct.15</t>
  </si>
  <si>
    <t>oct.14</t>
  </si>
  <si>
    <t>Oct07,2010</t>
  </si>
  <si>
    <t xml:space="preserve">Retail
</t>
  </si>
  <si>
    <t xml:space="preserve">Electronics 
</t>
  </si>
  <si>
    <t>Total</t>
  </si>
  <si>
    <t xml:space="preserve">Oil Gas
</t>
  </si>
  <si>
    <t>WMT</t>
  </si>
  <si>
    <t>NYSE</t>
  </si>
  <si>
    <t>PG</t>
  </si>
  <si>
    <t>NASDAQ</t>
  </si>
  <si>
    <t>APPL</t>
  </si>
  <si>
    <t>Volkswagen</t>
  </si>
  <si>
    <t>Public, ETR</t>
  </si>
  <si>
    <t>VOW</t>
  </si>
  <si>
    <t>Public, NYSE</t>
  </si>
  <si>
    <t>TOT</t>
  </si>
  <si>
    <t>INDUSTRY</t>
  </si>
  <si>
    <t>STOCK EXCHANGE</t>
  </si>
  <si>
    <t>TICKER (STOCK CODE)</t>
  </si>
  <si>
    <t>EPS</t>
  </si>
  <si>
    <t>DATE of PURCHASE</t>
  </si>
  <si>
    <t>Auto Manufacturing</t>
  </si>
  <si>
    <t>Consumer goods</t>
  </si>
  <si>
    <t>oct.21</t>
  </si>
  <si>
    <t>oct.26</t>
  </si>
  <si>
    <t>oct.25</t>
  </si>
  <si>
    <t>oct.20</t>
  </si>
  <si>
    <t>oct.22</t>
  </si>
  <si>
    <t>oct.29</t>
  </si>
  <si>
    <t>oct.29</t>
  </si>
  <si>
    <t>Nov.4</t>
  </si>
  <si>
    <t>Nov.10</t>
  </si>
  <si>
    <t>Nov.18</t>
  </si>
  <si>
    <t>Nov.4</t>
  </si>
  <si>
    <t>Nov.9</t>
  </si>
  <si>
    <t>Nov.19</t>
  </si>
  <si>
    <t>Nov.11</t>
  </si>
  <si>
    <t>Nov.18</t>
  </si>
  <si>
    <t>Nov.5</t>
  </si>
  <si>
    <t>Nov.12</t>
  </si>
  <si>
    <t>WAL-MART</t>
  </si>
  <si>
    <t>Oct.4</t>
  </si>
  <si>
    <t>Oct.11</t>
  </si>
  <si>
    <t>Oct.18</t>
  </si>
  <si>
    <t>Oct.25</t>
  </si>
  <si>
    <t>Nov.1</t>
  </si>
  <si>
    <t>Nov.8</t>
  </si>
  <si>
    <t>Nov.15</t>
  </si>
  <si>
    <t>Boeing</t>
  </si>
  <si>
    <t>Nov. 22</t>
  </si>
  <si>
    <t>Dec.1</t>
  </si>
  <si>
    <t>Nov. 22</t>
  </si>
  <si>
    <t>Dec.2</t>
  </si>
  <si>
    <t>Nov. 26</t>
  </si>
  <si>
    <t>Dec.2</t>
  </si>
  <si>
    <t>Nov. 22</t>
  </si>
  <si>
    <t>Dec.2</t>
  </si>
  <si>
    <t>Boeing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</si>
</sst>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* #,##0_-;\-* #,##0_-;_-* &quot;-&quot;_-;_-@_-"/>
    <numFmt numFmtId="190" formatCode="_-&quot;₩&quot;* #,##0.00_-;\-&quot;₩&quot;* #,##0.00_-;_-&quot;₩&quot;* &quot;-&quot;??_-;_-@_-"/>
    <numFmt numFmtId="191" formatCode="_-* #,##0.00_-;\-* #,##0.00_-;_-* &quot;-&quot;??_-;_-@_-"/>
    <numFmt numFmtId="192" formatCode="0.00_ "/>
    <numFmt numFmtId="193" formatCode="0.00_);[Red]\(0.00\)"/>
    <numFmt numFmtId="194" formatCode="&quot;₩&quot;#,##0.00"/>
    <numFmt numFmtId="195" formatCode="\$#,##0.00"/>
    <numFmt numFmtId="196" formatCode="&quot;US$&quot;#,##0.00"/>
    <numFmt numFmtId="197" formatCode="0.00000_ "/>
    <numFmt numFmtId="198" formatCode="0.0000_ "/>
    <numFmt numFmtId="199" formatCode="0.000_ "/>
    <numFmt numFmtId="200" formatCode="0.0_ "/>
    <numFmt numFmtId="201" formatCode="_-[$$-409]* #,##0.00_ ;_-[$$-409]* \-#,##0.00\ ;_-[$$-409]* &quot;-&quot;??_ ;_-@_ "/>
    <numFmt numFmtId="202" formatCode="0.0%"/>
    <numFmt numFmtId="203" formatCode="[$-409]dddd\,\ mmmm\ dd\,\ yyyy"/>
    <numFmt numFmtId="204" formatCode="[$-409]h:mm:ss\ AM/PM"/>
    <numFmt numFmtId="205" formatCode="&quot;$&quot;#,##0.00"/>
    <numFmt numFmtId="206" formatCode="m/d;@"/>
  </numFmts>
  <fonts count="30">
    <font>
      <sz val="11"/>
      <name val="돋움"/>
      <family val="2"/>
    </font>
    <font>
      <sz val="8"/>
      <name val="돋움"/>
      <family val="2"/>
    </font>
    <font>
      <b/>
      <sz val="11"/>
      <name val="돋움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22"/>
      <name val="돋움"/>
      <family val="2"/>
    </font>
    <font>
      <b/>
      <sz val="16"/>
      <name val="돋움"/>
      <family val="2"/>
    </font>
    <font>
      <b/>
      <sz val="14"/>
      <name val="돋움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10"/>
      <name val="돋움"/>
      <family val="2"/>
    </font>
    <font>
      <sz val="17.75"/>
      <name val="宋体"/>
      <family val="0"/>
    </font>
    <font>
      <sz val="17.25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0" fillId="21" borderId="2" applyNumberFormat="0" applyFont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3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0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17" borderId="0" xfId="0" applyFill="1" applyAlignment="1">
      <alignment vertical="center"/>
    </xf>
    <xf numFmtId="0" fontId="0" fillId="17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0" borderId="0" xfId="0" applyFill="1" applyAlignment="1">
      <alignment vertic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16" fontId="2" fillId="0" borderId="15" xfId="0" applyNumberFormat="1" applyFont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7" fillId="20" borderId="11" xfId="0" applyFont="1" applyFill="1" applyBorder="1" applyAlignment="1">
      <alignment vertical="center"/>
    </xf>
    <xf numFmtId="0" fontId="7" fillId="2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195" fontId="2" fillId="0" borderId="16" xfId="0" applyNumberFormat="1" applyFont="1" applyBorder="1" applyAlignment="1">
      <alignment vertical="center"/>
    </xf>
    <xf numFmtId="26" fontId="2" fillId="0" borderId="16" xfId="0" applyNumberFormat="1" applyFont="1" applyBorder="1" applyAlignment="1">
      <alignment vertical="center"/>
    </xf>
    <xf numFmtId="195" fontId="0" fillId="25" borderId="0" xfId="0" applyNumberFormat="1" applyFill="1" applyAlignment="1">
      <alignment vertical="center"/>
    </xf>
    <xf numFmtId="0" fontId="27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6" fontId="0" fillId="0" borderId="2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6" fontId="0" fillId="0" borderId="15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6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4" fontId="0" fillId="0" borderId="22" xfId="0" applyNumberFormat="1" applyBorder="1" applyAlignment="1">
      <alignment horizontal="center" vertical="center"/>
    </xf>
    <xf numFmtId="24" fontId="0" fillId="0" borderId="23" xfId="0" applyNumberFormat="1" applyBorder="1" applyAlignment="1">
      <alignment horizontal="center" vertical="center"/>
    </xf>
    <xf numFmtId="24" fontId="0" fillId="0" borderId="24" xfId="0" applyNumberFormat="1" applyBorder="1" applyAlignment="1">
      <alignment horizontal="center" vertical="center"/>
    </xf>
    <xf numFmtId="24" fontId="0" fillId="0" borderId="25" xfId="0" applyNumberFormat="1" applyBorder="1" applyAlignment="1">
      <alignment horizontal="center" vertical="center"/>
    </xf>
    <xf numFmtId="24" fontId="8" fillId="0" borderId="12" xfId="0" applyNumberFormat="1" applyFont="1" applyBorder="1" applyAlignment="1">
      <alignment vertical="center"/>
    </xf>
    <xf numFmtId="26" fontId="2" fillId="0" borderId="12" xfId="0" applyNumberFormat="1" applyFont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26" xfId="0" applyFill="1" applyBorder="1" applyAlignment="1">
      <alignment vertical="center"/>
    </xf>
    <xf numFmtId="0" fontId="0" fillId="20" borderId="21" xfId="0" applyFill="1" applyBorder="1" applyAlignment="1">
      <alignment vertical="center"/>
    </xf>
    <xf numFmtId="0" fontId="0" fillId="25" borderId="13" xfId="0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26" fontId="0" fillId="0" borderId="27" xfId="0" applyNumberFormat="1" applyBorder="1" applyAlignment="1">
      <alignment horizontal="center" vertical="center"/>
    </xf>
    <xf numFmtId="0" fontId="0" fillId="20" borderId="0" xfId="0" applyFill="1" applyBorder="1" applyAlignment="1">
      <alignment vertical="center"/>
    </xf>
    <xf numFmtId="0" fontId="2" fillId="23" borderId="0" xfId="0" applyFont="1" applyFill="1" applyBorder="1" applyAlignment="1">
      <alignment horizontal="center" vertical="center" wrapText="1"/>
    </xf>
    <xf numFmtId="205" fontId="0" fillId="0" borderId="10" xfId="0" applyNumberFormat="1" applyBorder="1" applyAlignment="1">
      <alignment vertical="center"/>
    </xf>
    <xf numFmtId="205" fontId="2" fillId="0" borderId="16" xfId="0" applyNumberFormat="1" applyFont="1" applyBorder="1" applyAlignment="1">
      <alignment vertical="center"/>
    </xf>
    <xf numFmtId="206" fontId="0" fillId="0" borderId="11" xfId="0" applyNumberFormat="1" applyBorder="1" applyAlignment="1">
      <alignment horizontal="center" vertical="center"/>
    </xf>
    <xf numFmtId="10" fontId="9" fillId="0" borderId="12" xfId="41" applyNumberFormat="1" applyFont="1" applyBorder="1" applyAlignment="1">
      <alignment horizontal="center" vertical="center"/>
    </xf>
    <xf numFmtId="202" fontId="9" fillId="0" borderId="12" xfId="4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95" fontId="2" fillId="0" borderId="27" xfId="0" applyNumberFormat="1" applyFont="1" applyFill="1" applyBorder="1" applyAlignment="1">
      <alignment vertical="center"/>
    </xf>
    <xf numFmtId="58" fontId="0" fillId="0" borderId="0" xfId="0" applyNumberFormat="1" applyAlignment="1">
      <alignment vertical="center"/>
    </xf>
    <xf numFmtId="26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5" fillId="28" borderId="0" xfId="0" applyFont="1" applyFill="1" applyAlignment="1">
      <alignment horizontal="center" vertical="center" wrapText="1"/>
    </xf>
    <xf numFmtId="0" fontId="0" fillId="28" borderId="0" xfId="0" applyFill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26" fontId="2" fillId="0" borderId="10" xfId="0" applyNumberFormat="1" applyFont="1" applyBorder="1" applyAlignment="1">
      <alignment vertical="center"/>
    </xf>
    <xf numFmtId="202" fontId="9" fillId="0" borderId="0" xfId="41" applyNumberFormat="1" applyFont="1" applyBorder="1" applyAlignment="1">
      <alignment horizontal="center" vertical="center"/>
    </xf>
    <xf numFmtId="206" fontId="0" fillId="29" borderId="11" xfId="0" applyNumberFormat="1" applyFill="1" applyBorder="1" applyAlignment="1">
      <alignment horizontal="center" vertical="center"/>
    </xf>
    <xf numFmtId="0" fontId="0" fillId="27" borderId="27" xfId="0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Percent" xfId="41"/>
    <cellStyle name="나쁨" xfId="42"/>
    <cellStyle name="메모" xfId="43"/>
    <cellStyle name="보통" xfId="44"/>
    <cellStyle name="설명 텍스트" xfId="45"/>
    <cellStyle name="셀 확인" xfId="46"/>
    <cellStyle name="Currency" xfId="47"/>
    <cellStyle name="Currency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'SHEET #3&gt;PIE CHART'!$A$2:$A$6</c:f>
              <c:strCache/>
            </c:strRef>
          </c:cat>
          <c:val>
            <c:numRef>
              <c:f>'SHEET #3&gt;PIE CHART'!$B$2:$B$6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/>
              <a:t>SHARE PRICE TREND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'SHEET#4&gt;LINEAR GRAPH'!$A$3</c:f>
              <c:strCache>
                <c:ptCount val="1"/>
                <c:pt idx="0">
                  <c:v>WAL-MART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'SHEET#4&gt;LINEAR GRAPH'!$B$2:$H$2</c:f>
              <c:strCache/>
            </c:strRef>
          </c:cat>
          <c:val>
            <c:numRef>
              <c:f>'SHEET#4&gt;LINEAR GRAPH'!$B$3:$H$3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'SHEET#4&gt;LINEAR GRAPH'!$A$4</c:f>
              <c:strCache>
                <c:ptCount val="1"/>
                <c:pt idx="0">
                  <c:v>P&amp;G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'SHEET#4&gt;LINEAR GRAPH'!$B$2:$H$2</c:f>
              <c:strCache/>
            </c:strRef>
          </c:cat>
          <c:val>
            <c:numRef>
              <c:f>'SHEET#4&gt;LINEAR GRAPH'!$B$4:$H$4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'SHEET#4&gt;LINEAR GRAPH'!$A$5</c:f>
              <c:strCache>
                <c:ptCount val="1"/>
                <c:pt idx="0">
                  <c:v>Apple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'SHEET#4&gt;LINEAR GRAPH'!$B$2:$H$2</c:f>
              <c:strCache/>
            </c:strRef>
          </c:cat>
          <c:val>
            <c:numRef>
              <c:f>'SHEET#4&gt;LINEAR GRAPH'!$B$5:$H$5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'SHEET#4&gt;LINEAR GRAPH'!$A$6</c:f>
              <c:strCache>
                <c:ptCount val="1"/>
                <c:pt idx="0">
                  <c:v>Volkswagen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'SHEET#4&gt;LINEAR GRAPH'!$B$2:$H$2</c:f>
              <c:strCache/>
            </c:strRef>
          </c:cat>
          <c:val>
            <c:numRef>
              <c:f>'SHEET#4&gt;LINEAR GRAPH'!$B$6:$H$6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'SHEET#4&gt;LINEAR GRAPH'!$A$7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'SHEET#4&gt;LINEAR GRAPH'!$B$2:$H$2</c:f>
              <c:strCache/>
            </c:strRef>
          </c:cat>
          <c:val>
            <c:numRef>
              <c:f>'SHEET#4&gt;LINEAR GRAPH'!$B$7:$H$7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7439318"/>
        <c:axId val="47191815"/>
      </c:lineChart>
      <c:catAx>
        <c:axId val="57439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/>
                  <a:t>Date of Purchase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191815"/>
        <c:crosses val="autoZero"/>
        <c:auto val="1"/>
        <c:lblOffset val="100"/>
        <c:noMultiLvlLbl val="0"/>
      </c:catAx>
      <c:valAx>
        <c:axId val="47191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/>
                  <a:t>Purchase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439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28575</xdr:rowOff>
    </xdr:from>
    <xdr:to>
      <xdr:col>9</xdr:col>
      <xdr:colOff>28575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0" y="1390650"/>
        <a:ext cx="68865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66675</xdr:rowOff>
    </xdr:from>
    <xdr:to>
      <xdr:col>8</xdr:col>
      <xdr:colOff>685800</xdr:colOff>
      <xdr:row>31</xdr:row>
      <xdr:rowOff>19050</xdr:rowOff>
    </xdr:to>
    <xdr:graphicFrame>
      <xdr:nvGraphicFramePr>
        <xdr:cNvPr id="1" name="Chart 3"/>
        <xdr:cNvGraphicFramePr/>
      </xdr:nvGraphicFramePr>
      <xdr:xfrm>
        <a:off x="0" y="1638300"/>
        <a:ext cx="67818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12"/>
  <sheetViews>
    <sheetView zoomScalePageLayoutView="0" workbookViewId="0" topLeftCell="A1">
      <selection activeCell="J5" sqref="J5"/>
    </sheetView>
  </sheetViews>
  <sheetFormatPr defaultColWidth="8.88671875" defaultRowHeight="13.5"/>
  <cols>
    <col min="1" max="1" width="15.4453125" style="0" customWidth="1"/>
    <col min="2" max="2" width="17.4453125" style="0" customWidth="1"/>
    <col min="3" max="3" width="14.10546875" style="0" customWidth="1"/>
    <col min="4" max="4" width="11.10546875" style="0" customWidth="1"/>
    <col min="8" max="8" width="11.88671875" style="0" customWidth="1"/>
    <col min="9" max="9" width="13.77734375" style="0" customWidth="1"/>
    <col min="10" max="10" width="11.99609375" style="0" customWidth="1"/>
    <col min="11" max="11" width="16.4453125" style="0" customWidth="1"/>
    <col min="12" max="12" width="1.4375" style="0" customWidth="1"/>
  </cols>
  <sheetData>
    <row r="1" spans="1:12" ht="30.75" customHeight="1" thickBot="1">
      <c r="A1" s="75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2"/>
    </row>
    <row r="2" spans="1:12" ht="30.75" customHeight="1" thickBot="1">
      <c r="A2" s="78" t="s">
        <v>2</v>
      </c>
      <c r="B2" s="79"/>
      <c r="C2" s="79"/>
      <c r="D2" s="79"/>
      <c r="E2" s="79"/>
      <c r="F2" s="79"/>
      <c r="G2" s="79"/>
      <c r="H2" s="79"/>
      <c r="I2" s="79"/>
      <c r="J2" s="79"/>
      <c r="K2" s="80"/>
      <c r="L2" s="2"/>
    </row>
    <row r="3" spans="1:12" ht="64.5" customHeight="1" thickBot="1">
      <c r="A3" s="4" t="s">
        <v>3</v>
      </c>
      <c r="B3" s="5" t="s">
        <v>58</v>
      </c>
      <c r="C3" s="6" t="s">
        <v>59</v>
      </c>
      <c r="D3" s="6" t="s">
        <v>60</v>
      </c>
      <c r="E3" s="5" t="s">
        <v>1</v>
      </c>
      <c r="F3" s="5" t="s">
        <v>61</v>
      </c>
      <c r="G3" s="5" t="s">
        <v>13</v>
      </c>
      <c r="H3" s="6" t="s">
        <v>62</v>
      </c>
      <c r="I3" s="6" t="s">
        <v>4</v>
      </c>
      <c r="J3" s="6" t="s">
        <v>5</v>
      </c>
      <c r="K3" s="7" t="s">
        <v>6</v>
      </c>
      <c r="L3" s="2"/>
    </row>
    <row r="4" spans="1:12" ht="102" customHeight="1" thickBot="1">
      <c r="A4" s="29" t="s">
        <v>34</v>
      </c>
      <c r="B4" s="66" t="s">
        <v>44</v>
      </c>
      <c r="C4" s="30" t="s">
        <v>49</v>
      </c>
      <c r="D4" s="30" t="s">
        <v>48</v>
      </c>
      <c r="E4" s="30">
        <v>0.32</v>
      </c>
      <c r="F4" s="30">
        <v>3.91</v>
      </c>
      <c r="G4" s="30">
        <v>13.96</v>
      </c>
      <c r="H4" s="30" t="s">
        <v>36</v>
      </c>
      <c r="I4" s="30">
        <f>SUM(K4/J4)</f>
        <v>5539.933456561923</v>
      </c>
      <c r="J4" s="31">
        <v>54.1</v>
      </c>
      <c r="K4" s="42">
        <v>299710.4</v>
      </c>
      <c r="L4" s="2"/>
    </row>
    <row r="5" spans="1:12" ht="107.25" customHeight="1" thickBot="1">
      <c r="A5" s="32" t="s">
        <v>35</v>
      </c>
      <c r="B5" s="67" t="s">
        <v>64</v>
      </c>
      <c r="C5" s="33" t="s">
        <v>49</v>
      </c>
      <c r="D5" s="33" t="s">
        <v>50</v>
      </c>
      <c r="E5" s="33">
        <v>0.51</v>
      </c>
      <c r="F5" s="33">
        <v>3.53</v>
      </c>
      <c r="G5" s="33">
        <v>17.61</v>
      </c>
      <c r="H5" s="33" t="s">
        <v>37</v>
      </c>
      <c r="I5" s="30">
        <f>SUM(K5/J5)</f>
        <v>3120</v>
      </c>
      <c r="J5" s="34">
        <v>60.75</v>
      </c>
      <c r="K5" s="43">
        <v>189540</v>
      </c>
      <c r="L5" s="2"/>
    </row>
    <row r="6" spans="1:12" ht="106.5" customHeight="1" thickBot="1">
      <c r="A6" s="32" t="s">
        <v>39</v>
      </c>
      <c r="B6" s="67" t="s">
        <v>45</v>
      </c>
      <c r="C6" s="33" t="s">
        <v>51</v>
      </c>
      <c r="D6" s="33" t="s">
        <v>52</v>
      </c>
      <c r="E6" s="33">
        <v>1.43</v>
      </c>
      <c r="F6" s="33">
        <v>13.28</v>
      </c>
      <c r="G6" s="33">
        <v>22.24</v>
      </c>
      <c r="H6" s="33" t="s">
        <v>37</v>
      </c>
      <c r="I6" s="30">
        <f>SUM(K6/J6)</f>
        <v>519.981220657277</v>
      </c>
      <c r="J6" s="34">
        <v>287.55</v>
      </c>
      <c r="K6" s="43">
        <v>149520.6</v>
      </c>
      <c r="L6" s="2"/>
    </row>
    <row r="7" spans="1:12" ht="103.5" customHeight="1" thickBot="1">
      <c r="A7" s="35" t="s">
        <v>53</v>
      </c>
      <c r="B7" s="68" t="s">
        <v>63</v>
      </c>
      <c r="C7" s="36" t="s">
        <v>54</v>
      </c>
      <c r="D7" s="36" t="s">
        <v>55</v>
      </c>
      <c r="E7" s="36">
        <v>0.06</v>
      </c>
      <c r="F7" s="36">
        <v>4.77</v>
      </c>
      <c r="G7" s="36">
        <v>16.8</v>
      </c>
      <c r="H7" s="33" t="s">
        <v>38</v>
      </c>
      <c r="I7" s="30">
        <f>SUM(K7/J7)</f>
        <v>3000</v>
      </c>
      <c r="J7" s="37">
        <v>76.67</v>
      </c>
      <c r="K7" s="44">
        <v>230010</v>
      </c>
      <c r="L7" s="2"/>
    </row>
    <row r="8" spans="1:12" ht="93.75" customHeight="1" thickBot="1">
      <c r="A8" s="38" t="s">
        <v>46</v>
      </c>
      <c r="B8" s="69" t="s">
        <v>47</v>
      </c>
      <c r="C8" s="39" t="s">
        <v>56</v>
      </c>
      <c r="D8" s="1" t="s">
        <v>57</v>
      </c>
      <c r="E8" s="39">
        <v>1.03</v>
      </c>
      <c r="F8" s="39">
        <v>8.01</v>
      </c>
      <c r="G8" s="39">
        <v>7.45</v>
      </c>
      <c r="H8" s="33" t="s">
        <v>36</v>
      </c>
      <c r="I8" s="30">
        <f>SUM(K8/J8)</f>
        <v>2230.050933786078</v>
      </c>
      <c r="J8" s="40">
        <v>58.9</v>
      </c>
      <c r="K8" s="45">
        <v>131350</v>
      </c>
      <c r="L8" s="2"/>
    </row>
    <row r="9" spans="1:12" ht="43.5" customHeight="1" thickBot="1">
      <c r="A9" s="21"/>
      <c r="B9" s="22"/>
      <c r="C9" s="22"/>
      <c r="D9" s="22"/>
      <c r="E9" s="22"/>
      <c r="F9" s="22"/>
      <c r="G9" s="22"/>
      <c r="H9" s="22"/>
      <c r="I9" s="22"/>
      <c r="J9" s="41" t="s">
        <v>12</v>
      </c>
      <c r="K9" s="46">
        <f>SUM(K4:K8)</f>
        <v>1000131</v>
      </c>
      <c r="L9" s="2"/>
    </row>
    <row r="10" spans="1:12" ht="14.2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36" s="3" customFormat="1" ht="41.25" customHeight="1" thickBot="1">
      <c r="A11" s="81" t="s">
        <v>28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12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</sheetData>
  <sheetProtection/>
  <mergeCells count="3">
    <mergeCell ref="A1:K1"/>
    <mergeCell ref="A2:K2"/>
    <mergeCell ref="A11:K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A14"/>
  <sheetViews>
    <sheetView tabSelected="1" zoomScalePageLayoutView="0" workbookViewId="0" topLeftCell="AF1">
      <selection activeCell="AG6" sqref="AG6"/>
    </sheetView>
  </sheetViews>
  <sheetFormatPr defaultColWidth="8.88671875" defaultRowHeight="13.5"/>
  <cols>
    <col min="1" max="1" width="29.6640625" style="0" customWidth="1"/>
    <col min="2" max="2" width="16.88671875" style="0" customWidth="1"/>
    <col min="3" max="3" width="8.3359375" style="0" customWidth="1"/>
    <col min="4" max="4" width="17.3359375" style="0" customWidth="1"/>
    <col min="5" max="5" width="15.4453125" style="0" customWidth="1"/>
    <col min="6" max="6" width="1.99609375" style="0" customWidth="1"/>
    <col min="7" max="8" width="10.99609375" style="0" customWidth="1"/>
    <col min="9" max="9" width="17.4453125" style="0" customWidth="1"/>
    <col min="10" max="10" width="14.10546875" style="0" customWidth="1"/>
    <col min="11" max="11" width="13.6640625" style="0" customWidth="1"/>
    <col min="12" max="12" width="14.4453125" style="0" customWidth="1"/>
    <col min="13" max="13" width="11.77734375" style="0" customWidth="1"/>
    <col min="14" max="14" width="10.4453125" style="0" customWidth="1"/>
    <col min="15" max="15" width="16.3359375" style="0" customWidth="1"/>
    <col min="16" max="17" width="11.21484375" style="0" customWidth="1"/>
    <col min="18" max="18" width="17.3359375" style="0" customWidth="1"/>
    <col min="19" max="20" width="11.99609375" style="0" customWidth="1"/>
    <col min="21" max="21" width="15.4453125" style="0" customWidth="1"/>
    <col min="23" max="23" width="10.88671875" style="0" customWidth="1"/>
    <col min="24" max="24" width="18.3359375" style="0" customWidth="1"/>
    <col min="26" max="26" width="11.3359375" style="0" customWidth="1"/>
    <col min="27" max="28" width="18.88671875" style="0" customWidth="1"/>
    <col min="30" max="30" width="11.4453125" style="0" customWidth="1"/>
    <col min="31" max="31" width="18.6640625" style="0" customWidth="1"/>
    <col min="32" max="32" width="9.99609375" style="0" customWidth="1"/>
    <col min="33" max="33" width="11.77734375" style="0" customWidth="1"/>
    <col min="34" max="34" width="19.77734375" style="0" customWidth="1"/>
    <col min="36" max="36" width="11.10546875" style="0" customWidth="1"/>
    <col min="37" max="37" width="18.21484375" style="0" customWidth="1"/>
    <col min="38" max="38" width="9.4453125" style="0" customWidth="1"/>
    <col min="39" max="39" width="11.99609375" style="0" customWidth="1"/>
    <col min="40" max="40" width="21.3359375" style="0" customWidth="1"/>
    <col min="41" max="41" width="2.10546875" style="0" customWidth="1"/>
  </cols>
  <sheetData>
    <row r="1" spans="1:41" ht="27" customHeight="1" thickBot="1">
      <c r="A1" s="91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15"/>
    </row>
    <row r="2" spans="1:53" ht="29.25" customHeight="1" thickBot="1">
      <c r="A2" s="93" t="s">
        <v>2</v>
      </c>
      <c r="B2" s="93"/>
      <c r="C2" s="93"/>
      <c r="D2" s="93"/>
      <c r="E2" s="93"/>
      <c r="F2" s="14"/>
      <c r="G2" s="84" t="s">
        <v>26</v>
      </c>
      <c r="H2" s="85"/>
      <c r="I2" s="86"/>
      <c r="J2" s="84" t="s">
        <v>16</v>
      </c>
      <c r="K2" s="85"/>
      <c r="L2" s="86"/>
      <c r="M2" s="84" t="s">
        <v>17</v>
      </c>
      <c r="N2" s="85"/>
      <c r="O2" s="86"/>
      <c r="P2" s="84" t="s">
        <v>18</v>
      </c>
      <c r="Q2" s="85"/>
      <c r="R2" s="86"/>
      <c r="S2" s="84" t="s">
        <v>19</v>
      </c>
      <c r="T2" s="85"/>
      <c r="U2" s="86"/>
      <c r="V2" s="84" t="s">
        <v>29</v>
      </c>
      <c r="W2" s="85"/>
      <c r="X2" s="86"/>
      <c r="Y2" s="84" t="s">
        <v>20</v>
      </c>
      <c r="Z2" s="85"/>
      <c r="AA2" s="86"/>
      <c r="AB2" s="74"/>
      <c r="AC2" s="84" t="s">
        <v>21</v>
      </c>
      <c r="AD2" s="85"/>
      <c r="AE2" s="86"/>
      <c r="AF2" s="84" t="s">
        <v>22</v>
      </c>
      <c r="AG2" s="85"/>
      <c r="AH2" s="86"/>
      <c r="AI2" s="84" t="s">
        <v>23</v>
      </c>
      <c r="AJ2" s="85"/>
      <c r="AK2" s="86"/>
      <c r="AL2" s="84" t="s">
        <v>24</v>
      </c>
      <c r="AM2" s="85"/>
      <c r="AN2" s="86"/>
      <c r="AO2" s="16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4.25" thickBot="1">
      <c r="A3" s="55" t="s">
        <v>0</v>
      </c>
      <c r="B3" s="55" t="s">
        <v>15</v>
      </c>
      <c r="C3" s="55" t="s">
        <v>10</v>
      </c>
      <c r="D3" s="55" t="s">
        <v>27</v>
      </c>
      <c r="E3" s="55" t="s">
        <v>9</v>
      </c>
      <c r="F3" s="17"/>
      <c r="G3" s="12" t="s">
        <v>7</v>
      </c>
      <c r="H3" s="19" t="s">
        <v>8</v>
      </c>
      <c r="I3" s="13" t="s">
        <v>9</v>
      </c>
      <c r="J3" s="12" t="s">
        <v>7</v>
      </c>
      <c r="K3" s="19" t="s">
        <v>8</v>
      </c>
      <c r="L3" s="13" t="s">
        <v>9</v>
      </c>
      <c r="M3" s="12" t="s">
        <v>7</v>
      </c>
      <c r="N3" s="19" t="s">
        <v>8</v>
      </c>
      <c r="O3" s="13" t="s">
        <v>9</v>
      </c>
      <c r="P3" s="12" t="s">
        <v>7</v>
      </c>
      <c r="Q3" s="19" t="s">
        <v>8</v>
      </c>
      <c r="R3" s="13" t="s">
        <v>9</v>
      </c>
      <c r="S3" s="12" t="s">
        <v>7</v>
      </c>
      <c r="T3" s="19" t="s">
        <v>8</v>
      </c>
      <c r="U3" s="13" t="s">
        <v>9</v>
      </c>
      <c r="V3" s="12" t="s">
        <v>7</v>
      </c>
      <c r="W3" s="19" t="s">
        <v>8</v>
      </c>
      <c r="X3" s="13" t="s">
        <v>9</v>
      </c>
      <c r="Y3" s="12" t="s">
        <v>7</v>
      </c>
      <c r="Z3" s="19" t="s">
        <v>8</v>
      </c>
      <c r="AA3" s="13" t="s">
        <v>9</v>
      </c>
      <c r="AB3" s="96"/>
      <c r="AC3" s="12" t="s">
        <v>7</v>
      </c>
      <c r="AD3" s="19" t="s">
        <v>8</v>
      </c>
      <c r="AE3" s="13" t="s">
        <v>9</v>
      </c>
      <c r="AF3" s="12" t="s">
        <v>7</v>
      </c>
      <c r="AG3" s="19" t="s">
        <v>8</v>
      </c>
      <c r="AH3" s="13" t="s">
        <v>9</v>
      </c>
      <c r="AI3" s="12" t="s">
        <v>7</v>
      </c>
      <c r="AJ3" s="19" t="s">
        <v>8</v>
      </c>
      <c r="AK3" s="13" t="s">
        <v>9</v>
      </c>
      <c r="AL3" s="12" t="s">
        <v>7</v>
      </c>
      <c r="AM3" s="19" t="s">
        <v>8</v>
      </c>
      <c r="AN3" s="13" t="s">
        <v>9</v>
      </c>
      <c r="AO3" s="16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41" ht="46.5" customHeight="1" thickBot="1">
      <c r="A4" s="56" t="s">
        <v>34</v>
      </c>
      <c r="B4" s="56" t="s">
        <v>36</v>
      </c>
      <c r="C4" s="30">
        <f>SUM(E4/D4)</f>
        <v>5539.933456561923</v>
      </c>
      <c r="D4" s="31">
        <v>54.1</v>
      </c>
      <c r="E4" s="42">
        <v>299710.4</v>
      </c>
      <c r="F4" s="18"/>
      <c r="G4" s="63" t="s">
        <v>43</v>
      </c>
      <c r="H4" s="61">
        <v>54.1</v>
      </c>
      <c r="I4" s="62">
        <v>299710.4</v>
      </c>
      <c r="J4" s="63" t="s">
        <v>40</v>
      </c>
      <c r="K4" s="61">
        <v>54.44</v>
      </c>
      <c r="L4" s="62">
        <f>SUM(K4*C4)</f>
        <v>301593.97737523104</v>
      </c>
      <c r="M4" s="63" t="s">
        <v>65</v>
      </c>
      <c r="N4" s="61">
        <v>54.27</v>
      </c>
      <c r="O4" s="62">
        <f>SUM(N4*C4)</f>
        <v>300652.18868761556</v>
      </c>
      <c r="P4" s="63" t="s">
        <v>66</v>
      </c>
      <c r="Q4" s="61">
        <v>54.51</v>
      </c>
      <c r="R4" s="62">
        <f>SUM(Q4*C4)</f>
        <v>301981.7727171904</v>
      </c>
      <c r="S4" s="63" t="s">
        <v>75</v>
      </c>
      <c r="T4" s="61">
        <v>55.38</v>
      </c>
      <c r="U4" s="62">
        <f>SUM(T4*C4)</f>
        <v>306801.5148243993</v>
      </c>
      <c r="V4" s="63" t="s">
        <v>73</v>
      </c>
      <c r="W4" s="61">
        <v>54.7</v>
      </c>
      <c r="X4" s="62">
        <f>SUM(W4*C4)</f>
        <v>303034.3600739372</v>
      </c>
      <c r="Y4" s="63" t="s">
        <v>74</v>
      </c>
      <c r="Z4" s="61">
        <v>54.4</v>
      </c>
      <c r="AA4" s="62">
        <f>SUM(Z4*C4)</f>
        <v>301372.3800369686</v>
      </c>
      <c r="AB4" s="56" t="s">
        <v>34</v>
      </c>
      <c r="AC4" s="63" t="s">
        <v>91</v>
      </c>
      <c r="AD4" s="61">
        <v>54.45</v>
      </c>
      <c r="AE4" s="62">
        <f>SUM(AD4*C4)</f>
        <v>301649.3767097967</v>
      </c>
      <c r="AF4" s="63" t="s">
        <v>92</v>
      </c>
      <c r="AG4" s="61">
        <v>54.8</v>
      </c>
      <c r="AH4" s="62">
        <f>SUM(AG4*C4)</f>
        <v>303588.35341959336</v>
      </c>
      <c r="AI4" s="63"/>
      <c r="AJ4" s="61"/>
      <c r="AK4" s="62">
        <f>SUM(AJ4*C4)</f>
        <v>0</v>
      </c>
      <c r="AL4" s="63"/>
      <c r="AM4" s="61"/>
      <c r="AN4" s="62">
        <f>SUM(AM4*C4)</f>
        <v>0</v>
      </c>
      <c r="AO4" s="15"/>
    </row>
    <row r="5" spans="1:41" ht="52.5" customHeight="1" thickBot="1">
      <c r="A5" s="56" t="s">
        <v>35</v>
      </c>
      <c r="B5" s="56" t="s">
        <v>36</v>
      </c>
      <c r="C5" s="57">
        <v>3120</v>
      </c>
      <c r="D5" s="58">
        <v>60.75</v>
      </c>
      <c r="E5" s="70">
        <v>189540</v>
      </c>
      <c r="F5" s="18"/>
      <c r="G5" s="63" t="s">
        <v>38</v>
      </c>
      <c r="H5" s="61">
        <v>60.75</v>
      </c>
      <c r="I5" s="62">
        <v>189540</v>
      </c>
      <c r="J5" s="63" t="s">
        <v>41</v>
      </c>
      <c r="K5" s="61">
        <v>62.95</v>
      </c>
      <c r="L5" s="62">
        <f>SUM(K5*C5)</f>
        <v>196404</v>
      </c>
      <c r="M5" s="63" t="s">
        <v>65</v>
      </c>
      <c r="N5" s="61">
        <v>63.7</v>
      </c>
      <c r="O5" s="62">
        <f>SUM(N5*C5)</f>
        <v>198744</v>
      </c>
      <c r="P5" s="63" t="s">
        <v>67</v>
      </c>
      <c r="Q5" s="61">
        <v>63.6</v>
      </c>
      <c r="R5" s="62">
        <f>SUM(Q5*C5)</f>
        <v>198432</v>
      </c>
      <c r="S5" s="63" t="s">
        <v>75</v>
      </c>
      <c r="T5" s="61">
        <v>64.95</v>
      </c>
      <c r="U5" s="62">
        <f>SUM(T5*C5)</f>
        <v>202644</v>
      </c>
      <c r="V5" s="63" t="s">
        <v>76</v>
      </c>
      <c r="W5" s="61">
        <v>64.77</v>
      </c>
      <c r="X5" s="62">
        <f>SUM(W5*C5)</f>
        <v>202082.4</v>
      </c>
      <c r="Y5" s="63" t="s">
        <v>77</v>
      </c>
      <c r="Z5" s="61">
        <v>63.98</v>
      </c>
      <c r="AA5" s="62">
        <f>SUM(Z5*C5)</f>
        <v>199617.59999999998</v>
      </c>
      <c r="AB5" s="56" t="s">
        <v>35</v>
      </c>
      <c r="AC5" s="63" t="s">
        <v>93</v>
      </c>
      <c r="AD5" s="61">
        <v>63.56</v>
      </c>
      <c r="AE5" s="62">
        <f>SUM(AD5*C5)</f>
        <v>198307.2</v>
      </c>
      <c r="AF5" s="63" t="s">
        <v>94</v>
      </c>
      <c r="AG5" s="61">
        <v>62.47</v>
      </c>
      <c r="AH5" s="62">
        <f>SUM(AG5*C5)</f>
        <v>194906.4</v>
      </c>
      <c r="AI5" s="63"/>
      <c r="AJ5" s="61"/>
      <c r="AK5" s="62">
        <f>SUM(AJ5*C5)</f>
        <v>0</v>
      </c>
      <c r="AL5" s="63"/>
      <c r="AM5" s="61"/>
      <c r="AN5" s="62">
        <f>SUM(AM5*C5)</f>
        <v>0</v>
      </c>
      <c r="AO5" s="15"/>
    </row>
    <row r="6" spans="1:41" ht="55.5" customHeight="1" thickBot="1">
      <c r="A6" s="56" t="s">
        <v>39</v>
      </c>
      <c r="B6" s="56" t="s">
        <v>37</v>
      </c>
      <c r="C6" s="57">
        <v>519.9812207</v>
      </c>
      <c r="D6" s="58">
        <v>287.55</v>
      </c>
      <c r="E6" s="70">
        <v>149521</v>
      </c>
      <c r="F6" s="18"/>
      <c r="G6" s="63" t="s">
        <v>36</v>
      </c>
      <c r="H6" s="61">
        <v>287.55</v>
      </c>
      <c r="I6" s="62">
        <v>149521</v>
      </c>
      <c r="J6" s="63" t="s">
        <v>41</v>
      </c>
      <c r="K6" s="61">
        <v>310.2</v>
      </c>
      <c r="L6" s="62">
        <f>SUM(K6*C6)</f>
        <v>161298.17466114</v>
      </c>
      <c r="M6" s="63" t="s">
        <v>68</v>
      </c>
      <c r="N6" s="61">
        <v>331.72</v>
      </c>
      <c r="O6" s="62">
        <f>SUM(N6*C6)</f>
        <v>172488.17053060402</v>
      </c>
      <c r="P6" s="63" t="s">
        <v>67</v>
      </c>
      <c r="Q6" s="61">
        <v>310.58</v>
      </c>
      <c r="R6" s="62">
        <f>SUM(Q6*C6)</f>
        <v>161495.767525006</v>
      </c>
      <c r="S6" s="63" t="s">
        <v>72</v>
      </c>
      <c r="T6" s="61">
        <v>318.2</v>
      </c>
      <c r="U6" s="62">
        <f>SUM(T6*C6)</f>
        <v>165458.02442673998</v>
      </c>
      <c r="V6" s="63" t="s">
        <v>78</v>
      </c>
      <c r="W6" s="61">
        <v>317.97</v>
      </c>
      <c r="X6" s="62">
        <f>SUM(W6*C6)</f>
        <v>165338.428745979</v>
      </c>
      <c r="Y6" s="63" t="s">
        <v>79</v>
      </c>
      <c r="Z6" s="61">
        <v>309.49</v>
      </c>
      <c r="AA6" s="62">
        <f>SUM(Z6*C6)</f>
        <v>160928.987994443</v>
      </c>
      <c r="AB6" s="56" t="s">
        <v>39</v>
      </c>
      <c r="AC6" s="63" t="s">
        <v>95</v>
      </c>
      <c r="AD6" s="61">
        <v>316.02</v>
      </c>
      <c r="AE6" s="62">
        <f>SUM(AD6*C6)</f>
        <v>164324.46536561399</v>
      </c>
      <c r="AF6" s="63" t="s">
        <v>96</v>
      </c>
      <c r="AG6" s="61">
        <v>318.712</v>
      </c>
      <c r="AH6" s="62">
        <f>SUM(AG6*C6)</f>
        <v>165724.25481173838</v>
      </c>
      <c r="AI6" s="63"/>
      <c r="AJ6" s="61"/>
      <c r="AK6" s="62">
        <f>SUM(AJ6*C6)</f>
        <v>0</v>
      </c>
      <c r="AL6" s="63"/>
      <c r="AM6" s="61"/>
      <c r="AN6" s="62">
        <f>SUM(AM6*C6)</f>
        <v>0</v>
      </c>
      <c r="AO6" s="15"/>
    </row>
    <row r="7" spans="1:41" ht="46.5" customHeight="1" thickBot="1">
      <c r="A7" s="56" t="s">
        <v>53</v>
      </c>
      <c r="B7" s="56" t="s">
        <v>36</v>
      </c>
      <c r="C7" s="57">
        <v>3000</v>
      </c>
      <c r="D7" s="58">
        <v>76.67</v>
      </c>
      <c r="E7" s="70">
        <v>230010</v>
      </c>
      <c r="F7" s="18"/>
      <c r="G7" s="63" t="s">
        <v>36</v>
      </c>
      <c r="H7" s="61">
        <v>76.67</v>
      </c>
      <c r="I7" s="62">
        <v>230010</v>
      </c>
      <c r="J7" s="63" t="s">
        <v>42</v>
      </c>
      <c r="K7" s="61">
        <v>83.08</v>
      </c>
      <c r="L7" s="62">
        <f>SUM(K7*C7)</f>
        <v>249240</v>
      </c>
      <c r="M7" s="63" t="s">
        <v>69</v>
      </c>
      <c r="N7" s="61">
        <v>83.92</v>
      </c>
      <c r="O7" s="62">
        <f>SUM(N7*C7)</f>
        <v>251760</v>
      </c>
      <c r="P7" s="63" t="s">
        <v>70</v>
      </c>
      <c r="Q7" s="61">
        <v>94.22</v>
      </c>
      <c r="R7" s="62">
        <f>SUM(Q7*C7)</f>
        <v>282660</v>
      </c>
      <c r="S7" s="63" t="s">
        <v>80</v>
      </c>
      <c r="T7" s="61">
        <v>97.11</v>
      </c>
      <c r="U7" s="62">
        <f>SUM(T7*C7)</f>
        <v>291330</v>
      </c>
      <c r="V7" s="63" t="s">
        <v>81</v>
      </c>
      <c r="W7" s="61">
        <v>100.5</v>
      </c>
      <c r="X7" s="62">
        <f>SUM(W7*C7)</f>
        <v>301500</v>
      </c>
      <c r="Y7" s="63" t="s">
        <v>77</v>
      </c>
      <c r="Z7" s="61">
        <v>107.75</v>
      </c>
      <c r="AA7" s="62">
        <f>SUM(Z7*C7)</f>
        <v>323250</v>
      </c>
      <c r="AB7" s="56" t="s">
        <v>53</v>
      </c>
      <c r="AC7" s="63" t="s">
        <v>97</v>
      </c>
      <c r="AD7" s="61">
        <v>110.25</v>
      </c>
      <c r="AE7" s="62">
        <f>SUM(AD7*C7)</f>
        <v>330750</v>
      </c>
      <c r="AF7" s="63" t="s">
        <v>98</v>
      </c>
      <c r="AG7" s="61">
        <v>114.65</v>
      </c>
      <c r="AH7" s="62">
        <f>SUM(AG7*C7)</f>
        <v>343950</v>
      </c>
      <c r="AI7" s="63"/>
      <c r="AJ7" s="61"/>
      <c r="AK7" s="62">
        <f>SUM(AJ7*C7)</f>
        <v>0</v>
      </c>
      <c r="AL7" s="63"/>
      <c r="AM7" s="61"/>
      <c r="AN7" s="62">
        <f>SUM(AM7*C7)</f>
        <v>0</v>
      </c>
      <c r="AO7" s="15"/>
    </row>
    <row r="8" spans="1:41" ht="52.5" customHeight="1" thickBot="1">
      <c r="A8" s="57" t="s">
        <v>46</v>
      </c>
      <c r="B8" s="56" t="s">
        <v>37</v>
      </c>
      <c r="C8" s="57">
        <v>2230.050934</v>
      </c>
      <c r="D8" s="58">
        <v>58.9</v>
      </c>
      <c r="E8" s="70">
        <v>131350</v>
      </c>
      <c r="F8" s="18"/>
      <c r="G8" s="63" t="s">
        <v>36</v>
      </c>
      <c r="H8" s="61">
        <v>58.9</v>
      </c>
      <c r="I8" s="62">
        <v>131350</v>
      </c>
      <c r="J8" s="63" t="s">
        <v>41</v>
      </c>
      <c r="K8" s="61">
        <v>55.31</v>
      </c>
      <c r="L8" s="62">
        <f>SUM(K8*C8)</f>
        <v>123344.11715954</v>
      </c>
      <c r="M8" s="63" t="s">
        <v>65</v>
      </c>
      <c r="N8" s="61">
        <v>54.9</v>
      </c>
      <c r="O8" s="62">
        <f>SUM(N8*C8)</f>
        <v>122429.79627659998</v>
      </c>
      <c r="P8" s="63" t="s">
        <v>71</v>
      </c>
      <c r="Q8" s="61">
        <v>54.6</v>
      </c>
      <c r="R8" s="62">
        <f>SUM(Q8*C8)</f>
        <v>121760.78099639999</v>
      </c>
      <c r="S8" s="63" t="s">
        <v>80</v>
      </c>
      <c r="T8" s="61">
        <v>57.12</v>
      </c>
      <c r="U8" s="62">
        <f>SUM(T8*C8)</f>
        <v>127380.50935007998</v>
      </c>
      <c r="V8" s="63" t="s">
        <v>81</v>
      </c>
      <c r="W8" s="61">
        <v>54.48</v>
      </c>
      <c r="X8" s="62">
        <f>SUM(W8*C8)</f>
        <v>121493.17488431999</v>
      </c>
      <c r="Y8" s="63" t="s">
        <v>79</v>
      </c>
      <c r="Z8" s="61">
        <v>53.13</v>
      </c>
      <c r="AA8" s="62">
        <f>SUM(Z8*C8)</f>
        <v>118482.60612342</v>
      </c>
      <c r="AB8" s="100" t="s">
        <v>99</v>
      </c>
      <c r="AC8" s="99" t="s">
        <v>97</v>
      </c>
      <c r="AD8" s="61">
        <v>62.82</v>
      </c>
      <c r="AE8" s="62">
        <f>SUM(AD8*1886.065)</f>
        <v>118482.6033</v>
      </c>
      <c r="AF8" s="63" t="s">
        <v>96</v>
      </c>
      <c r="AG8" s="61">
        <v>66.78</v>
      </c>
      <c r="AH8" s="62">
        <f>SUM(AG8*1886.065)</f>
        <v>125951.4207</v>
      </c>
      <c r="AI8" s="63"/>
      <c r="AJ8" s="61"/>
      <c r="AK8" s="62">
        <f>SUM(AJ8*C8)</f>
        <v>0</v>
      </c>
      <c r="AL8" s="63"/>
      <c r="AM8" s="61"/>
      <c r="AN8" s="62">
        <f>SUM(AM8*C8)</f>
        <v>0</v>
      </c>
      <c r="AO8" s="15"/>
    </row>
    <row r="9" spans="1:41" ht="6.75" customHeight="1" thickBot="1">
      <c r="A9" s="15"/>
      <c r="B9" s="15"/>
      <c r="C9" s="15"/>
      <c r="D9" s="15"/>
      <c r="E9" s="15"/>
      <c r="F9" s="15"/>
      <c r="G9" s="48"/>
      <c r="H9" s="49"/>
      <c r="I9" s="50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7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21.75" customHeight="1" thickBot="1">
      <c r="A10" s="59"/>
      <c r="B10" s="88"/>
      <c r="C10" s="88"/>
      <c r="D10" s="60"/>
      <c r="E10" s="26">
        <f>SUM(E4:E8)</f>
        <v>1000131.4</v>
      </c>
      <c r="F10" s="11"/>
      <c r="G10" s="87" t="s">
        <v>11</v>
      </c>
      <c r="H10" s="83"/>
      <c r="I10" s="47">
        <f>SUM(I4:I8)</f>
        <v>1000131.4</v>
      </c>
      <c r="J10" s="83" t="s">
        <v>11</v>
      </c>
      <c r="K10" s="83"/>
      <c r="L10" s="47">
        <f>SUM(L4:L8)</f>
        <v>1031880.269195911</v>
      </c>
      <c r="M10" s="87" t="s">
        <v>11</v>
      </c>
      <c r="N10" s="83"/>
      <c r="O10" s="25">
        <f>SUM(O4:O8)</f>
        <v>1046074.1554948195</v>
      </c>
      <c r="P10" s="87" t="s">
        <v>11</v>
      </c>
      <c r="Q10" s="83"/>
      <c r="R10" s="25">
        <f>SUM(R4:R8)</f>
        <v>1066330.3212385965</v>
      </c>
      <c r="S10" s="87" t="s">
        <v>11</v>
      </c>
      <c r="T10" s="83"/>
      <c r="U10" s="25">
        <f>SUM(U4:U8)</f>
        <v>1093614.0486012192</v>
      </c>
      <c r="V10" s="87" t="s">
        <v>11</v>
      </c>
      <c r="W10" s="83"/>
      <c r="X10" s="26">
        <f>SUM(X4:X8)</f>
        <v>1093448.3637042362</v>
      </c>
      <c r="Y10" s="87" t="s">
        <v>11</v>
      </c>
      <c r="Z10" s="83"/>
      <c r="AA10" s="26">
        <f>SUM(AA4:AA8)</f>
        <v>1103651.5741548317</v>
      </c>
      <c r="AB10" s="97"/>
      <c r="AC10" s="87" t="s">
        <v>11</v>
      </c>
      <c r="AD10" s="83"/>
      <c r="AE10" s="26">
        <f>SUM(AE4:AE8)</f>
        <v>1113513.6453754108</v>
      </c>
      <c r="AF10" s="87" t="s">
        <v>11</v>
      </c>
      <c r="AG10" s="83"/>
      <c r="AH10" s="26">
        <f>SUM(AH4:AH8)</f>
        <v>1134120.4289313317</v>
      </c>
      <c r="AI10" s="87" t="s">
        <v>11</v>
      </c>
      <c r="AJ10" s="83"/>
      <c r="AK10" s="26">
        <f>SUM(AK4:AK8)</f>
        <v>0</v>
      </c>
      <c r="AL10" s="89" t="s">
        <v>11</v>
      </c>
      <c r="AM10" s="90"/>
      <c r="AN10" s="26">
        <f>SUM(AN4:AN8)</f>
        <v>0</v>
      </c>
      <c r="AO10" s="15"/>
    </row>
    <row r="11" spans="1:41" ht="27" customHeight="1" thickBot="1">
      <c r="A11" s="59"/>
      <c r="B11" s="59"/>
      <c r="C11" s="59"/>
      <c r="D11" s="59"/>
      <c r="E11" s="11"/>
      <c r="F11" s="11"/>
      <c r="G11" s="51"/>
      <c r="H11" s="23" t="s">
        <v>14</v>
      </c>
      <c r="I11" s="64">
        <f>SUM(I10-E10)/(E10)</f>
        <v>0</v>
      </c>
      <c r="J11" s="51"/>
      <c r="K11" s="23" t="s">
        <v>14</v>
      </c>
      <c r="L11" s="64">
        <v>0.0318</v>
      </c>
      <c r="M11" s="11"/>
      <c r="N11" s="23" t="s">
        <v>14</v>
      </c>
      <c r="O11" s="65">
        <v>0.046</v>
      </c>
      <c r="P11" s="11"/>
      <c r="Q11" s="23" t="s">
        <v>14</v>
      </c>
      <c r="R11" s="65">
        <v>0.0663</v>
      </c>
      <c r="S11" s="11"/>
      <c r="T11" s="23" t="s">
        <v>14</v>
      </c>
      <c r="U11" s="65">
        <v>0.0936</v>
      </c>
      <c r="V11" s="11"/>
      <c r="W11" s="23" t="s">
        <v>14</v>
      </c>
      <c r="X11" s="65">
        <v>0.0934</v>
      </c>
      <c r="Y11" s="11"/>
      <c r="Z11" s="23" t="s">
        <v>14</v>
      </c>
      <c r="AA11" s="65">
        <v>0.1036</v>
      </c>
      <c r="AB11" s="98"/>
      <c r="AC11" s="11"/>
      <c r="AD11" s="23" t="s">
        <v>14</v>
      </c>
      <c r="AE11" s="65">
        <v>0.1135</v>
      </c>
      <c r="AF11" s="11"/>
      <c r="AG11" s="23" t="s">
        <v>14</v>
      </c>
      <c r="AH11" s="65">
        <v>0.134</v>
      </c>
      <c r="AI11" s="11"/>
      <c r="AJ11" s="23" t="s">
        <v>14</v>
      </c>
      <c r="AK11" s="65" t="s">
        <v>25</v>
      </c>
      <c r="AL11" s="11"/>
      <c r="AM11" s="24" t="s">
        <v>14</v>
      </c>
      <c r="AN11" s="65" t="s">
        <v>25</v>
      </c>
      <c r="AO11" s="15"/>
    </row>
    <row r="12" spans="1:41" ht="14.25" thickBot="1">
      <c r="A12" s="15"/>
      <c r="B12" s="15"/>
      <c r="C12" s="15"/>
      <c r="D12" s="15"/>
      <c r="E12" s="15"/>
      <c r="F12" s="15"/>
      <c r="G12" s="52"/>
      <c r="H12" s="53"/>
      <c r="I12" s="5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4" spans="27:28" ht="13.5">
      <c r="AA14" s="28"/>
      <c r="AB14" s="28"/>
    </row>
  </sheetData>
  <sheetProtection/>
  <mergeCells count="25">
    <mergeCell ref="A1:R1"/>
    <mergeCell ref="A2:E2"/>
    <mergeCell ref="V2:X2"/>
    <mergeCell ref="Y2:AA2"/>
    <mergeCell ref="G2:I2"/>
    <mergeCell ref="M2:O2"/>
    <mergeCell ref="P2:R2"/>
    <mergeCell ref="S2:U2"/>
    <mergeCell ref="AI2:AK2"/>
    <mergeCell ref="AL2:AN2"/>
    <mergeCell ref="Y10:Z10"/>
    <mergeCell ref="B10:C10"/>
    <mergeCell ref="AL10:AM10"/>
    <mergeCell ref="AI10:AJ10"/>
    <mergeCell ref="AF10:AG10"/>
    <mergeCell ref="AC10:AD10"/>
    <mergeCell ref="G10:H10"/>
    <mergeCell ref="AC2:AE2"/>
    <mergeCell ref="J10:K10"/>
    <mergeCell ref="J2:L2"/>
    <mergeCell ref="AF2:AH2"/>
    <mergeCell ref="M10:N10"/>
    <mergeCell ref="P10:Q10"/>
    <mergeCell ref="S10:T10"/>
    <mergeCell ref="V10:W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P6"/>
  <sheetViews>
    <sheetView zoomScalePageLayoutView="0" workbookViewId="0" topLeftCell="A1">
      <selection activeCell="K18" sqref="K18"/>
    </sheetView>
  </sheetViews>
  <sheetFormatPr defaultColWidth="8.88671875" defaultRowHeight="13.5"/>
  <sheetData>
    <row r="1" spans="1:16" ht="39.75" customHeight="1">
      <c r="A1" s="94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" ht="13.5">
      <c r="A2" t="s">
        <v>82</v>
      </c>
      <c r="B2" s="73">
        <v>0.273</v>
      </c>
    </row>
    <row r="3" spans="1:2" ht="13.5">
      <c r="A3" t="s">
        <v>35</v>
      </c>
      <c r="B3" s="73">
        <v>0.1809</v>
      </c>
    </row>
    <row r="4" spans="1:2" ht="13.5">
      <c r="A4" t="s">
        <v>39</v>
      </c>
      <c r="B4" s="73">
        <v>0.1458</v>
      </c>
    </row>
    <row r="5" spans="1:2" ht="13.5">
      <c r="A5" t="s">
        <v>53</v>
      </c>
      <c r="B5" s="73">
        <v>0.2929</v>
      </c>
    </row>
    <row r="6" spans="1:2" ht="13.5">
      <c r="A6" t="s">
        <v>90</v>
      </c>
      <c r="B6" s="73">
        <v>0.1074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2">
      <selection activeCell="A3" sqref="A3:A7"/>
    </sheetView>
  </sheetViews>
  <sheetFormatPr defaultColWidth="8.88671875" defaultRowHeight="13.5"/>
  <sheetData>
    <row r="1" spans="1:16" ht="42.75" customHeight="1">
      <c r="A1" s="94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2:8" ht="13.5">
      <c r="B2" s="71" t="s">
        <v>83</v>
      </c>
      <c r="C2" s="71" t="s">
        <v>84</v>
      </c>
      <c r="D2" s="71" t="s">
        <v>85</v>
      </c>
      <c r="E2" s="71" t="s">
        <v>86</v>
      </c>
      <c r="F2" s="71" t="s">
        <v>87</v>
      </c>
      <c r="G2" s="71" t="s">
        <v>88</v>
      </c>
      <c r="H2" s="71" t="s">
        <v>89</v>
      </c>
    </row>
    <row r="3" spans="1:8" ht="13.5">
      <c r="A3" t="s">
        <v>82</v>
      </c>
      <c r="B3" s="72">
        <v>54.1</v>
      </c>
      <c r="C3" s="72">
        <v>54.44</v>
      </c>
      <c r="D3" s="72">
        <v>54.27</v>
      </c>
      <c r="E3" s="72">
        <v>54.51</v>
      </c>
      <c r="F3" s="72">
        <v>55.38</v>
      </c>
      <c r="G3" s="72">
        <v>54.7</v>
      </c>
      <c r="H3" s="72">
        <v>54.4</v>
      </c>
    </row>
    <row r="4" spans="1:8" ht="13.5">
      <c r="A4" t="s">
        <v>35</v>
      </c>
      <c r="B4" s="72">
        <v>60.75</v>
      </c>
      <c r="C4" s="72">
        <v>62.95</v>
      </c>
      <c r="D4" s="72">
        <v>63.7</v>
      </c>
      <c r="E4" s="72">
        <v>63.6</v>
      </c>
      <c r="F4" s="72">
        <v>64.95</v>
      </c>
      <c r="G4" s="72">
        <v>64.77</v>
      </c>
      <c r="H4" s="72">
        <v>63.98</v>
      </c>
    </row>
    <row r="5" spans="1:8" ht="13.5">
      <c r="A5" t="s">
        <v>39</v>
      </c>
      <c r="B5" s="72">
        <v>287.55</v>
      </c>
      <c r="C5" s="72">
        <v>310.2</v>
      </c>
      <c r="D5" s="72">
        <v>331.72</v>
      </c>
      <c r="E5" s="72">
        <v>310.58</v>
      </c>
      <c r="F5" s="72">
        <v>318.2</v>
      </c>
      <c r="G5" s="72">
        <v>317.97</v>
      </c>
      <c r="H5" s="72">
        <v>309.49</v>
      </c>
    </row>
    <row r="6" spans="1:8" ht="13.5">
      <c r="A6" t="s">
        <v>53</v>
      </c>
      <c r="B6" s="72">
        <v>76.67</v>
      </c>
      <c r="C6" s="72">
        <v>83.08</v>
      </c>
      <c r="D6" s="72">
        <v>83.92</v>
      </c>
      <c r="E6" s="72">
        <v>94.22</v>
      </c>
      <c r="F6" s="72">
        <v>97.11</v>
      </c>
      <c r="G6" s="72">
        <v>100.5</v>
      </c>
      <c r="H6" s="72">
        <v>107.75</v>
      </c>
    </row>
    <row r="7" spans="1:8" ht="13.5">
      <c r="A7" t="s">
        <v>46</v>
      </c>
      <c r="B7" s="72">
        <v>58.9</v>
      </c>
      <c r="C7" s="72">
        <v>55.31</v>
      </c>
      <c r="D7" s="72">
        <v>54.9</v>
      </c>
      <c r="E7" s="72">
        <v>54.6</v>
      </c>
      <c r="F7" s="72">
        <v>57.12</v>
      </c>
      <c r="G7" s="72">
        <v>54.48</v>
      </c>
      <c r="H7" s="72">
        <v>53.13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rondo</dc:creator>
  <cp:keywords/>
  <dc:description/>
  <cp:lastModifiedBy>微软用户</cp:lastModifiedBy>
  <dcterms:created xsi:type="dcterms:W3CDTF">2009-09-21T11:07:25Z</dcterms:created>
  <dcterms:modified xsi:type="dcterms:W3CDTF">2010-12-06T09:43:12Z</dcterms:modified>
  <cp:category/>
  <cp:version/>
  <cp:contentType/>
  <cp:contentStatus/>
</cp:coreProperties>
</file>