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-1395" yWindow="480" windowWidth="13335" windowHeight="4305" tabRatio="599"/>
  </bookViews>
  <sheets>
    <sheet name="PEO STL DAILY BIZ " sheetId="66" r:id="rId1"/>
    <sheet name="Large Orders" sheetId="64" r:id="rId2"/>
    <sheet name="PEO STL Detail" sheetId="45" r:id="rId3"/>
    <sheet name="Sheet2" sheetId="67" r:id="rId4"/>
    <sheet name="Sheet1" sheetId="40" state="hidden" r:id="rId5"/>
    <sheet name="CRITERIA-TOTAL" sheetId="41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W.O.R.K.B.O.O.K..C.O.N.T.E.N.T.S____">'[1]Workbook Contents'!$D$8</definedName>
    <definedName name="_xlnm._FilterDatabase" localSheetId="2" hidden="1">'PEO STL Detail'!$A$1:$N$17</definedName>
    <definedName name="Allowed">#REF!</definedName>
    <definedName name="Ar">#REF!</definedName>
    <definedName name="ATL_WRTN" localSheetId="5">[2]ATLANTIC!#REF!</definedName>
    <definedName name="ATL_WRTN">[3]ATLANTIC!#REF!</definedName>
    <definedName name="AtlanticFcst">[4]ATLANTIC!$D$16:$D$20,[4]ATLANTIC!$D$22</definedName>
    <definedName name="CE_Adj">#REF!</definedName>
    <definedName name="Central_FCST">#REF!</definedName>
    <definedName name="Central_WRTN" localSheetId="5">[2]CENTRAL!#REF!</definedName>
    <definedName name="Central_WRTN">[3]CENTRAL!#REF!</definedName>
    <definedName name="CHART">#REF!</definedName>
    <definedName name="District10Data">#REF!</definedName>
    <definedName name="District1Data">#REF!</definedName>
    <definedName name="District2Data">#REF!</definedName>
    <definedName name="District3Data">#REF!</definedName>
    <definedName name="District4Data">#REF!</definedName>
    <definedName name="District5Data">#REF!</definedName>
    <definedName name="District6Data">#REF!</definedName>
    <definedName name="District7Data">#REF!</definedName>
    <definedName name="District8Data">#REF!</definedName>
    <definedName name="District9Data">#REF!</definedName>
    <definedName name="DistrictOrderActivity">'[5]Number of Orders'!#REF!</definedName>
    <definedName name="DIVATTN">#REF!</definedName>
    <definedName name="FED_WRTN" localSheetId="5">[2]FED_GOVT!#REF!</definedName>
    <definedName name="FED_WRTN">[3]FED_GOVT!#REF!</definedName>
    <definedName name="Forecast1">#REF!</definedName>
    <definedName name="Forecast10">#REF!</definedName>
    <definedName name="Forecast2">#REF!</definedName>
    <definedName name="Forecast3">#REF!</definedName>
    <definedName name="Forecast4">#REF!</definedName>
    <definedName name="Forecast5">#REF!</definedName>
    <definedName name="Forecast6">#REF!</definedName>
    <definedName name="Forecast7">#REF!</definedName>
    <definedName name="Forecast8">#REF!</definedName>
    <definedName name="Forecast9">#REF!</definedName>
    <definedName name="HOME">#REF!</definedName>
    <definedName name="HR_Change_Query_sales_positions">#REF!</definedName>
    <definedName name="HR_Change_Query1">[6]HR_Change_Query_sales_positions!#REF!</definedName>
    <definedName name="INFORECAST">[5]Whales!#REF!</definedName>
    <definedName name="INHOUSE">[4]Whales!#REF!</definedName>
    <definedName name="INPROCESS">[4]Whales!#REF!</definedName>
    <definedName name="Liberty_Adj">#REF!</definedName>
    <definedName name="Liberty_WRTN" localSheetId="5">[2]NORTHEAST!#REF!</definedName>
    <definedName name="Liberty_WRTN">[3]NORTHEAST!#REF!</definedName>
    <definedName name="MA_WRTN" localSheetId="5">[2]MID_AMERICA!#REF!</definedName>
    <definedName name="MA_WRTN">[3]MID_AMERICA!#REF!</definedName>
    <definedName name="MTN_Adj">#REF!</definedName>
    <definedName name="MTN_Fcst">#REF!</definedName>
    <definedName name="MTN_WRTN" localSheetId="5">[2]MOUNTAIN!#REF!</definedName>
    <definedName name="MTN_WRTN">[3]MOUNTAIN!#REF!</definedName>
    <definedName name="National_Roster">#REF!</definedName>
    <definedName name="NE_WRTN" localSheetId="5">'[2]NEW ENGLAND'!#REF!</definedName>
    <definedName name="NE_WRTN">'[3]NEW ENGLAND'!#REF!</definedName>
    <definedName name="NetSoldForecast">'[7]DSVP Summary'!$C$29:$C$39</definedName>
    <definedName name="NO_Wrtn" localSheetId="5">[2]NORTHEAST!#REF!</definedName>
    <definedName name="NO_Wrtn">[3]NORTHEAST!#REF!</definedName>
    <definedName name="NOTINFORECAST">[4]Whales!#REF!</definedName>
    <definedName name="NW_ADJ">#REF!</definedName>
    <definedName name="NW_Fcst">#REF!</definedName>
    <definedName name="NW_WRTN" localSheetId="5">[2]NORTHWEST!#REF!</definedName>
    <definedName name="NW_WRTN">[3]NORTHWEST!#REF!</definedName>
    <definedName name="PIPELINE">[4]Whales!#REF!</definedName>
    <definedName name="PMFcst">'[7]DSVP Summary'!$I$29:$I$37</definedName>
    <definedName name="_xlnm.Print_Area" localSheetId="5">'CRITERIA-TOTAL'!#REF!</definedName>
    <definedName name="_xlnm.Print_Area" localSheetId="0">'PEO STL DAILY BIZ '!$A$1:$S$57</definedName>
    <definedName name="_xlnm.Print_Area" localSheetId="2">'PEO STL Detail'!$A$1:$N$7</definedName>
    <definedName name="PYActualSold">'[7]DSVP Summary'!$G$29:$G$37</definedName>
    <definedName name="SC_Wrtn" localSheetId="5">'[2]SUN COAST'!#REF!</definedName>
    <definedName name="SC_Wrtn">'[3]SUN COAST'!#REF!</definedName>
    <definedName name="SO_Wrtn" localSheetId="5">[2]SOUTHERN!#REF!</definedName>
    <definedName name="SO_Wrtn">[3]SOUTHERN!#REF!</definedName>
    <definedName name="Summary">#REF!</definedName>
    <definedName name="SW_Wrtn" localSheetId="5">[2]SOUTHWEST!#REF!</definedName>
    <definedName name="SW_Wrtn">[3]SOUTHWEST!#REF!</definedName>
    <definedName name="ValidRange">#REF!</definedName>
    <definedName name="vs.TARGET1" localSheetId="5" hidden="1">{"DD_Forecast",#N/A,FALSE,"DD Forecast";"Heffernan_Forecast",#N/A,FALSE,"Heffernan Forecast Worksheet"}</definedName>
    <definedName name="vs.TARGET1" hidden="1">{"DD_Forecast",#N/A,FALSE,"DD Forecast";"Heffernan_Forecast",#N/A,FALSE,"Heffernan Forecast Worksheet"}</definedName>
    <definedName name="WRATTN">#REF!</definedName>
    <definedName name="wrn.Weekly._.Business._.Forecast." localSheetId="5" hidden="1">{"DD_Forecast",#N/A,FALSE,"DD Forecast";"Heffernan_Forecast",#N/A,FALSE,"Heffernan Forecast Worksheet"}</definedName>
    <definedName name="wrn.Weekly._.Business._.Forecast." hidden="1">{"DD_Forecast",#N/A,FALSE,"DD Forecast";"Heffernan_Forecast",#N/A,FALSE,"Heffernan Forecast Worksheet"}</definedName>
    <definedName name="X" localSheetId="5" hidden="1">{"DD_Forecast",#N/A,FALSE,"DD Forecast";"Heffernan_Forecast",#N/A,FALSE,"Heffernan Forecast Worksheet"}</definedName>
    <definedName name="X" hidden="1">{"DD_Forecast",#N/A,FALSE,"DD Forecast";"Heffernan_Forecast",#N/A,FALSE,"Heffernan Forecast Worksheet"}</definedName>
    <definedName name="YTDAttn">#REF!</definedName>
  </definedNames>
  <calcPr calcId="125725"/>
</workbook>
</file>

<file path=xl/calcChain.xml><?xml version="1.0" encoding="utf-8"?>
<calcChain xmlns="http://schemas.openxmlformats.org/spreadsheetml/2006/main">
  <c r="H45" i="66"/>
  <c r="H37"/>
  <c r="H25"/>
  <c r="H14"/>
  <c r="I429" i="45"/>
  <c r="H429"/>
  <c r="D429"/>
  <c r="I3" i="66"/>
  <c r="G7" i="41"/>
  <c r="J7"/>
  <c r="K7"/>
  <c r="L7" s="1"/>
  <c r="E8"/>
  <c r="G8" s="1"/>
  <c r="I8"/>
  <c r="K8"/>
  <c r="E9"/>
  <c r="G9" s="1"/>
  <c r="I9"/>
  <c r="K9"/>
  <c r="E10"/>
  <c r="G10" s="1"/>
  <c r="I10"/>
  <c r="K10"/>
  <c r="E11"/>
  <c r="G11" s="1"/>
  <c r="I11"/>
  <c r="K11"/>
  <c r="E12"/>
  <c r="G12" s="1"/>
  <c r="I12"/>
  <c r="K12"/>
  <c r="E13"/>
  <c r="G13" s="1"/>
  <c r="I13"/>
  <c r="K13"/>
  <c r="E14"/>
  <c r="G14" s="1"/>
  <c r="I14"/>
  <c r="K14"/>
  <c r="E15"/>
  <c r="G15" s="1"/>
  <c r="I15"/>
  <c r="K15"/>
  <c r="E16"/>
  <c r="G16" s="1"/>
  <c r="I16"/>
  <c r="K16"/>
  <c r="E17"/>
  <c r="G17" s="1"/>
  <c r="I17"/>
  <c r="K17"/>
  <c r="E18"/>
  <c r="G18" s="1"/>
  <c r="I18"/>
  <c r="K18"/>
  <c r="E19"/>
  <c r="G19" s="1"/>
  <c r="I19"/>
  <c r="K19"/>
  <c r="E20"/>
  <c r="G20" s="1"/>
  <c r="I20"/>
  <c r="K20"/>
  <c r="E21"/>
  <c r="G21" s="1"/>
  <c r="I21"/>
  <c r="K21"/>
  <c r="E22"/>
  <c r="G22" s="1"/>
  <c r="I22"/>
  <c r="I30" s="1"/>
  <c r="K22"/>
  <c r="E23"/>
  <c r="G23" s="1"/>
  <c r="I23"/>
  <c r="K23"/>
  <c r="K30" s="1"/>
  <c r="E24"/>
  <c r="G24" s="1"/>
  <c r="I24"/>
  <c r="K24"/>
  <c r="E25"/>
  <c r="G25" s="1"/>
  <c r="I25"/>
  <c r="K25"/>
  <c r="E26"/>
  <c r="G26" s="1"/>
  <c r="I26"/>
  <c r="K26"/>
  <c r="E27"/>
  <c r="G27" s="1"/>
  <c r="I27"/>
  <c r="K27"/>
  <c r="E28"/>
  <c r="G28" s="1"/>
  <c r="I28"/>
  <c r="K28"/>
  <c r="E29"/>
  <c r="G29" s="1"/>
  <c r="I29"/>
  <c r="K29"/>
  <c r="D30"/>
  <c r="F30"/>
  <c r="H30"/>
  <c r="E36"/>
  <c r="G36" s="1"/>
  <c r="I36"/>
  <c r="E37"/>
  <c r="G37"/>
  <c r="I37"/>
  <c r="J37"/>
  <c r="L37" s="1"/>
  <c r="E38"/>
  <c r="G38" s="1"/>
  <c r="G67" s="1"/>
  <c r="I38"/>
  <c r="E39"/>
  <c r="F39"/>
  <c r="G39" s="1"/>
  <c r="G68" s="1"/>
  <c r="I39"/>
  <c r="J39" s="1"/>
  <c r="K39"/>
  <c r="E40"/>
  <c r="F40"/>
  <c r="G40"/>
  <c r="I40"/>
  <c r="J40"/>
  <c r="K40"/>
  <c r="L40"/>
  <c r="E41"/>
  <c r="F41"/>
  <c r="G41" s="1"/>
  <c r="G70" s="1"/>
  <c r="I41"/>
  <c r="J41" s="1"/>
  <c r="K41"/>
  <c r="E42"/>
  <c r="F42"/>
  <c r="G42"/>
  <c r="I42"/>
  <c r="J42"/>
  <c r="K42"/>
  <c r="L42"/>
  <c r="E43"/>
  <c r="F43"/>
  <c r="G43" s="1"/>
  <c r="G72" s="1"/>
  <c r="I43"/>
  <c r="J43" s="1"/>
  <c r="K43"/>
  <c r="E44"/>
  <c r="F44"/>
  <c r="G44"/>
  <c r="I44"/>
  <c r="J44"/>
  <c r="K44"/>
  <c r="L44"/>
  <c r="E45"/>
  <c r="F45"/>
  <c r="G45" s="1"/>
  <c r="G74" s="1"/>
  <c r="I45"/>
  <c r="J45" s="1"/>
  <c r="K45"/>
  <c r="E46"/>
  <c r="F46"/>
  <c r="G46"/>
  <c r="I46"/>
  <c r="J46"/>
  <c r="K46"/>
  <c r="L46"/>
  <c r="E47"/>
  <c r="F47"/>
  <c r="G47" s="1"/>
  <c r="G76" s="1"/>
  <c r="I47"/>
  <c r="J47" s="1"/>
  <c r="K47"/>
  <c r="E48"/>
  <c r="F48"/>
  <c r="G48"/>
  <c r="I48"/>
  <c r="J48"/>
  <c r="K48"/>
  <c r="L48"/>
  <c r="E49"/>
  <c r="F49"/>
  <c r="G49" s="1"/>
  <c r="G78" s="1"/>
  <c r="I49"/>
  <c r="J49" s="1"/>
  <c r="K49"/>
  <c r="E50"/>
  <c r="F50"/>
  <c r="G50"/>
  <c r="I50"/>
  <c r="J50"/>
  <c r="K50"/>
  <c r="L50"/>
  <c r="E51"/>
  <c r="F51"/>
  <c r="G51" s="1"/>
  <c r="G80" s="1"/>
  <c r="I51"/>
  <c r="J51" s="1"/>
  <c r="K51"/>
  <c r="E52"/>
  <c r="F52"/>
  <c r="G52"/>
  <c r="I52"/>
  <c r="J52"/>
  <c r="K52"/>
  <c r="L52"/>
  <c r="E53"/>
  <c r="F53"/>
  <c r="G53" s="1"/>
  <c r="G82" s="1"/>
  <c r="I53"/>
  <c r="J53" s="1"/>
  <c r="K53"/>
  <c r="E54"/>
  <c r="E59" s="1"/>
  <c r="F54"/>
  <c r="G54"/>
  <c r="I54"/>
  <c r="J54"/>
  <c r="K54"/>
  <c r="L54"/>
  <c r="E55"/>
  <c r="F55"/>
  <c r="G55" s="1"/>
  <c r="G84" s="1"/>
  <c r="I55"/>
  <c r="J55" s="1"/>
  <c r="K55"/>
  <c r="E56"/>
  <c r="F56"/>
  <c r="G56"/>
  <c r="I56"/>
  <c r="J56"/>
  <c r="K56"/>
  <c r="L56"/>
  <c r="E57"/>
  <c r="F57"/>
  <c r="G57" s="1"/>
  <c r="G86" s="1"/>
  <c r="I57"/>
  <c r="J57" s="1"/>
  <c r="K57"/>
  <c r="E58"/>
  <c r="F58"/>
  <c r="G58"/>
  <c r="I58"/>
  <c r="J58"/>
  <c r="K58"/>
  <c r="L58"/>
  <c r="F59"/>
  <c r="I59"/>
  <c r="K59"/>
  <c r="E65"/>
  <c r="E88" s="1"/>
  <c r="I65"/>
  <c r="E66"/>
  <c r="G66"/>
  <c r="I66"/>
  <c r="J66"/>
  <c r="E67"/>
  <c r="I67"/>
  <c r="E68"/>
  <c r="F68"/>
  <c r="I68"/>
  <c r="K68"/>
  <c r="E69"/>
  <c r="F69"/>
  <c r="G69"/>
  <c r="I69"/>
  <c r="J69"/>
  <c r="K69"/>
  <c r="E70"/>
  <c r="F70"/>
  <c r="I70"/>
  <c r="K70"/>
  <c r="E71"/>
  <c r="F71"/>
  <c r="G71"/>
  <c r="I71"/>
  <c r="J71"/>
  <c r="K71"/>
  <c r="E72"/>
  <c r="F72"/>
  <c r="I72"/>
  <c r="K72"/>
  <c r="E73"/>
  <c r="F73"/>
  <c r="G73"/>
  <c r="I73"/>
  <c r="J73"/>
  <c r="K73"/>
  <c r="E74"/>
  <c r="F74"/>
  <c r="I74"/>
  <c r="K74"/>
  <c r="E75"/>
  <c r="F75"/>
  <c r="G75"/>
  <c r="I75"/>
  <c r="J75"/>
  <c r="K75"/>
  <c r="E76"/>
  <c r="F76"/>
  <c r="I76"/>
  <c r="K76"/>
  <c r="E77"/>
  <c r="F77"/>
  <c r="G77"/>
  <c r="I77"/>
  <c r="J77"/>
  <c r="K77"/>
  <c r="E78"/>
  <c r="F78"/>
  <c r="I78"/>
  <c r="K78"/>
  <c r="E79"/>
  <c r="F79"/>
  <c r="G79"/>
  <c r="I79"/>
  <c r="J79"/>
  <c r="K79"/>
  <c r="E80"/>
  <c r="F80"/>
  <c r="I80"/>
  <c r="K80"/>
  <c r="E81"/>
  <c r="F81"/>
  <c r="G81"/>
  <c r="I81"/>
  <c r="J81"/>
  <c r="K81"/>
  <c r="E82"/>
  <c r="F82"/>
  <c r="I82"/>
  <c r="K82"/>
  <c r="E83"/>
  <c r="F83"/>
  <c r="G83"/>
  <c r="I83"/>
  <c r="J83"/>
  <c r="K83"/>
  <c r="E84"/>
  <c r="F84"/>
  <c r="I84"/>
  <c r="K84"/>
  <c r="E85"/>
  <c r="F85"/>
  <c r="G85"/>
  <c r="I85"/>
  <c r="J85"/>
  <c r="K85"/>
  <c r="E86"/>
  <c r="F86"/>
  <c r="I86"/>
  <c r="K86"/>
  <c r="E87"/>
  <c r="F87"/>
  <c r="G87"/>
  <c r="I87"/>
  <c r="J87"/>
  <c r="K87"/>
  <c r="F88"/>
  <c r="I88"/>
  <c r="K88"/>
  <c r="C16" i="40"/>
  <c r="D16"/>
  <c r="E16"/>
  <c r="C19"/>
  <c r="D19"/>
  <c r="E19"/>
  <c r="F19"/>
  <c r="C22"/>
  <c r="D22"/>
  <c r="E22"/>
  <c r="F22"/>
  <c r="B1" i="45"/>
  <c r="D391"/>
  <c r="D62"/>
  <c r="D183"/>
  <c r="D272"/>
  <c r="D338"/>
  <c r="D155"/>
  <c r="D250"/>
  <c r="D144"/>
  <c r="D121"/>
  <c r="D287"/>
  <c r="D349"/>
  <c r="D432"/>
  <c r="D7" s="1"/>
  <c r="D166"/>
  <c r="D298"/>
  <c r="D380"/>
  <c r="D10"/>
  <c r="D2" s="1"/>
  <c r="D21"/>
  <c r="D32"/>
  <c r="D45"/>
  <c r="D133"/>
  <c r="D177"/>
  <c r="D197"/>
  <c r="D5" s="1"/>
  <c r="D8" s="1"/>
  <c r="D213"/>
  <c r="D224"/>
  <c r="D237"/>
  <c r="D261"/>
  <c r="D306"/>
  <c r="D317"/>
  <c r="D327"/>
  <c r="D367"/>
  <c r="D402"/>
  <c r="D413"/>
  <c r="D424"/>
  <c r="D446"/>
  <c r="D450"/>
  <c r="D454"/>
  <c r="D460"/>
  <c r="D463"/>
  <c r="H391"/>
  <c r="H62"/>
  <c r="H121"/>
  <c r="H183"/>
  <c r="H272"/>
  <c r="H338"/>
  <c r="H177"/>
  <c r="H155"/>
  <c r="H250"/>
  <c r="H144"/>
  <c r="H287"/>
  <c r="H349"/>
  <c r="H32"/>
  <c r="H432"/>
  <c r="H166"/>
  <c r="H298"/>
  <c r="H380"/>
  <c r="H10"/>
  <c r="H21"/>
  <c r="H4" s="1"/>
  <c r="H45"/>
  <c r="H133"/>
  <c r="H197"/>
  <c r="H213"/>
  <c r="H224"/>
  <c r="H237"/>
  <c r="H261"/>
  <c r="H306"/>
  <c r="H6" s="1"/>
  <c r="H317"/>
  <c r="H327"/>
  <c r="H367"/>
  <c r="H402"/>
  <c r="H413"/>
  <c r="H424"/>
  <c r="H446"/>
  <c r="H450"/>
  <c r="H454"/>
  <c r="H460"/>
  <c r="H463"/>
  <c r="H2"/>
  <c r="I62"/>
  <c r="I121"/>
  <c r="I10"/>
  <c r="I21"/>
  <c r="I2" s="1"/>
  <c r="I32"/>
  <c r="I45"/>
  <c r="I133"/>
  <c r="I144"/>
  <c r="I155"/>
  <c r="I166"/>
  <c r="I177"/>
  <c r="I183"/>
  <c r="I5" s="1"/>
  <c r="I8" s="1"/>
  <c r="I197"/>
  <c r="I213"/>
  <c r="I224"/>
  <c r="I237"/>
  <c r="I250"/>
  <c r="I261"/>
  <c r="I272"/>
  <c r="I287"/>
  <c r="I298"/>
  <c r="I306"/>
  <c r="I317"/>
  <c r="I327"/>
  <c r="I338"/>
  <c r="I349"/>
  <c r="I367"/>
  <c r="I380"/>
  <c r="I391"/>
  <c r="I402"/>
  <c r="I413"/>
  <c r="I424"/>
  <c r="I432"/>
  <c r="I446"/>
  <c r="I7" s="1"/>
  <c r="I450"/>
  <c r="I454"/>
  <c r="I460"/>
  <c r="I463"/>
  <c r="J121"/>
  <c r="J10"/>
  <c r="J21"/>
  <c r="J2" s="1"/>
  <c r="J32"/>
  <c r="J45"/>
  <c r="J62"/>
  <c r="J133"/>
  <c r="J144"/>
  <c r="J155"/>
  <c r="J166"/>
  <c r="J177"/>
  <c r="J183"/>
  <c r="J197"/>
  <c r="J213"/>
  <c r="J224"/>
  <c r="J237"/>
  <c r="J250"/>
  <c r="J261"/>
  <c r="J272"/>
  <c r="J287"/>
  <c r="J298"/>
  <c r="J306"/>
  <c r="J317"/>
  <c r="J6" s="1"/>
  <c r="J327"/>
  <c r="J338"/>
  <c r="J349"/>
  <c r="J367"/>
  <c r="J380"/>
  <c r="J391"/>
  <c r="J402"/>
  <c r="J413"/>
  <c r="J424"/>
  <c r="J429"/>
  <c r="J432"/>
  <c r="J446"/>
  <c r="J450"/>
  <c r="J454"/>
  <c r="J460"/>
  <c r="J463"/>
  <c r="K62"/>
  <c r="K391"/>
  <c r="K121"/>
  <c r="K349"/>
  <c r="K10"/>
  <c r="K2" s="1"/>
  <c r="K21"/>
  <c r="K32"/>
  <c r="K45"/>
  <c r="K133"/>
  <c r="K144"/>
  <c r="K155"/>
  <c r="K166"/>
  <c r="K177"/>
  <c r="K183"/>
  <c r="K197"/>
  <c r="K5" s="1"/>
  <c r="K213"/>
  <c r="K224"/>
  <c r="K237"/>
  <c r="K250"/>
  <c r="K261"/>
  <c r="K272"/>
  <c r="K287"/>
  <c r="K298"/>
  <c r="K306"/>
  <c r="K317"/>
  <c r="K327"/>
  <c r="K338"/>
  <c r="K367"/>
  <c r="K380"/>
  <c r="K402"/>
  <c r="K413"/>
  <c r="K424"/>
  <c r="K429"/>
  <c r="K7" s="1"/>
  <c r="K432"/>
  <c r="K446"/>
  <c r="K450"/>
  <c r="K454"/>
  <c r="K460"/>
  <c r="K463"/>
  <c r="L121"/>
  <c r="L10"/>
  <c r="L21"/>
  <c r="L2" s="1"/>
  <c r="L32"/>
  <c r="L45"/>
  <c r="L62"/>
  <c r="L133"/>
  <c r="L144"/>
  <c r="L155"/>
  <c r="L166"/>
  <c r="L177"/>
  <c r="L183"/>
  <c r="L197"/>
  <c r="L213"/>
  <c r="L224"/>
  <c r="L237"/>
  <c r="L250"/>
  <c r="L261"/>
  <c r="L272"/>
  <c r="L287"/>
  <c r="L298"/>
  <c r="L306"/>
  <c r="L317"/>
  <c r="L6" s="1"/>
  <c r="L327"/>
  <c r="L338"/>
  <c r="L349"/>
  <c r="L367"/>
  <c r="L380"/>
  <c r="L391"/>
  <c r="L402"/>
  <c r="L413"/>
  <c r="L424"/>
  <c r="L429"/>
  <c r="L432"/>
  <c r="L446"/>
  <c r="L450"/>
  <c r="L454"/>
  <c r="L460"/>
  <c r="L463"/>
  <c r="M121"/>
  <c r="M10"/>
  <c r="M21"/>
  <c r="M2" s="1"/>
  <c r="M32"/>
  <c r="M45"/>
  <c r="M62"/>
  <c r="M133"/>
  <c r="M144"/>
  <c r="M155"/>
  <c r="M166"/>
  <c r="M177"/>
  <c r="M183"/>
  <c r="M197"/>
  <c r="M5" s="1"/>
  <c r="M213"/>
  <c r="M224"/>
  <c r="M237"/>
  <c r="M250"/>
  <c r="M261"/>
  <c r="M272"/>
  <c r="M287"/>
  <c r="M298"/>
  <c r="M306"/>
  <c r="M317"/>
  <c r="M327"/>
  <c r="M338"/>
  <c r="M349"/>
  <c r="M367"/>
  <c r="M380"/>
  <c r="M391"/>
  <c r="M402"/>
  <c r="M413"/>
  <c r="M424"/>
  <c r="M429"/>
  <c r="M7" s="1"/>
  <c r="M432"/>
  <c r="M446"/>
  <c r="M450"/>
  <c r="M454"/>
  <c r="M460"/>
  <c r="M463"/>
  <c r="D4"/>
  <c r="I4"/>
  <c r="K4"/>
  <c r="M4"/>
  <c r="H5"/>
  <c r="J5"/>
  <c r="L5"/>
  <c r="D6"/>
  <c r="I6"/>
  <c r="K6"/>
  <c r="M6"/>
  <c r="H7"/>
  <c r="J7"/>
  <c r="L7"/>
  <c r="E36" i="64"/>
  <c r="F36"/>
  <c r="A1" i="66"/>
  <c r="F3"/>
  <c r="F4"/>
  <c r="I4"/>
  <c r="F5"/>
  <c r="I5"/>
  <c r="F6"/>
  <c r="I6"/>
  <c r="F7"/>
  <c r="I7"/>
  <c r="F8"/>
  <c r="I8"/>
  <c r="F9"/>
  <c r="I9"/>
  <c r="F10"/>
  <c r="I10"/>
  <c r="F11"/>
  <c r="I11"/>
  <c r="F12"/>
  <c r="I12"/>
  <c r="F13"/>
  <c r="D14"/>
  <c r="E14"/>
  <c r="G14"/>
  <c r="F14" s="1"/>
  <c r="I14"/>
  <c r="J14"/>
  <c r="K14"/>
  <c r="L14"/>
  <c r="M14"/>
  <c r="N14"/>
  <c r="O14"/>
  <c r="P14"/>
  <c r="Q14"/>
  <c r="R14"/>
  <c r="S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D25"/>
  <c r="E25"/>
  <c r="G25"/>
  <c r="F25" s="1"/>
  <c r="I25"/>
  <c r="J25"/>
  <c r="K25"/>
  <c r="L25"/>
  <c r="M25"/>
  <c r="N25"/>
  <c r="O25"/>
  <c r="P25"/>
  <c r="Q25"/>
  <c r="R25"/>
  <c r="S25"/>
  <c r="F26"/>
  <c r="I26"/>
  <c r="F27"/>
  <c r="I27"/>
  <c r="F28"/>
  <c r="I28"/>
  <c r="F29"/>
  <c r="I29"/>
  <c r="F30"/>
  <c r="I30"/>
  <c r="F31"/>
  <c r="I31"/>
  <c r="F32"/>
  <c r="I32"/>
  <c r="F33"/>
  <c r="I33"/>
  <c r="F34"/>
  <c r="I34"/>
  <c r="F35"/>
  <c r="I35"/>
  <c r="F36"/>
  <c r="D37"/>
  <c r="E37"/>
  <c r="G37"/>
  <c r="F37"/>
  <c r="I37"/>
  <c r="J37"/>
  <c r="K37"/>
  <c r="L37"/>
  <c r="M37"/>
  <c r="N37"/>
  <c r="O37"/>
  <c r="P37"/>
  <c r="Q37"/>
  <c r="R37"/>
  <c r="S37"/>
  <c r="F38"/>
  <c r="F39"/>
  <c r="F40"/>
  <c r="F41"/>
  <c r="I41"/>
  <c r="F42"/>
  <c r="I42"/>
  <c r="F43"/>
  <c r="F44"/>
  <c r="D45"/>
  <c r="E45"/>
  <c r="G45"/>
  <c r="F45"/>
  <c r="I45"/>
  <c r="J45"/>
  <c r="K45"/>
  <c r="L45"/>
  <c r="M45"/>
  <c r="N45"/>
  <c r="O45"/>
  <c r="P45"/>
  <c r="Q45"/>
  <c r="R45"/>
  <c r="S45"/>
  <c r="C47"/>
  <c r="D47"/>
  <c r="E47"/>
  <c r="G47"/>
  <c r="H47"/>
  <c r="F47" s="1"/>
  <c r="I47"/>
  <c r="J47"/>
  <c r="K47"/>
  <c r="L47"/>
  <c r="M47"/>
  <c r="N47"/>
  <c r="O47"/>
  <c r="P47"/>
  <c r="Q47"/>
  <c r="R47"/>
  <c r="S47"/>
  <c r="C48"/>
  <c r="D48"/>
  <c r="E48"/>
  <c r="G48"/>
  <c r="I48" s="1"/>
  <c r="H48"/>
  <c r="F48"/>
  <c r="J48"/>
  <c r="K48"/>
  <c r="L48"/>
  <c r="M48"/>
  <c r="N48"/>
  <c r="O48"/>
  <c r="P48"/>
  <c r="Q48"/>
  <c r="R48"/>
  <c r="S48"/>
  <c r="C49"/>
  <c r="D49"/>
  <c r="E49"/>
  <c r="G49"/>
  <c r="H49"/>
  <c r="F49" s="1"/>
  <c r="I49"/>
  <c r="J49"/>
  <c r="K49"/>
  <c r="L49"/>
  <c r="M49"/>
  <c r="N49"/>
  <c r="O49"/>
  <c r="P49"/>
  <c r="Q49"/>
  <c r="R49"/>
  <c r="S49"/>
  <c r="D50"/>
  <c r="E50"/>
  <c r="G50"/>
  <c r="F50" s="1"/>
  <c r="H50"/>
  <c r="J50"/>
  <c r="K50"/>
  <c r="L50"/>
  <c r="M50"/>
  <c r="N50"/>
  <c r="O50"/>
  <c r="P50"/>
  <c r="Q50"/>
  <c r="R50"/>
  <c r="S50"/>
  <c r="C51"/>
  <c r="D51"/>
  <c r="E51"/>
  <c r="H51"/>
  <c r="G51"/>
  <c r="F51" s="1"/>
  <c r="I51"/>
  <c r="J51"/>
  <c r="K51"/>
  <c r="L51"/>
  <c r="M51"/>
  <c r="N51"/>
  <c r="O51"/>
  <c r="P51"/>
  <c r="Q51"/>
  <c r="R51"/>
  <c r="S51"/>
  <c r="C52"/>
  <c r="D52"/>
  <c r="E52"/>
  <c r="G52"/>
  <c r="I52" s="1"/>
  <c r="H52"/>
  <c r="F52"/>
  <c r="J52"/>
  <c r="K52"/>
  <c r="L52"/>
  <c r="M52"/>
  <c r="N52"/>
  <c r="O52"/>
  <c r="P52"/>
  <c r="Q52"/>
  <c r="R52"/>
  <c r="S52"/>
  <c r="D53"/>
  <c r="E53"/>
  <c r="F53"/>
  <c r="G53"/>
  <c r="J53"/>
  <c r="K53"/>
  <c r="L53"/>
  <c r="M53"/>
  <c r="N53"/>
  <c r="O53"/>
  <c r="P53"/>
  <c r="Q53"/>
  <c r="R53"/>
  <c r="S53"/>
  <c r="L55" i="41" l="1"/>
  <c r="L84" s="1"/>
  <c r="J84"/>
  <c r="L51"/>
  <c r="L80" s="1"/>
  <c r="J80"/>
  <c r="L47"/>
  <c r="L76" s="1"/>
  <c r="J76"/>
  <c r="L43"/>
  <c r="L72" s="1"/>
  <c r="J72"/>
  <c r="L39"/>
  <c r="L68" s="1"/>
  <c r="J68"/>
  <c r="G59"/>
  <c r="G65"/>
  <c r="G88" s="1"/>
  <c r="L69"/>
  <c r="L71"/>
  <c r="L73"/>
  <c r="L75"/>
  <c r="L77"/>
  <c r="L79"/>
  <c r="L81"/>
  <c r="L83"/>
  <c r="L85"/>
  <c r="L87"/>
  <c r="L57"/>
  <c r="L86" s="1"/>
  <c r="J86"/>
  <c r="L53"/>
  <c r="L82" s="1"/>
  <c r="J82"/>
  <c r="L49"/>
  <c r="L78" s="1"/>
  <c r="J78"/>
  <c r="L45"/>
  <c r="L74" s="1"/>
  <c r="J74"/>
  <c r="L41"/>
  <c r="L70" s="1"/>
  <c r="J70"/>
  <c r="M8" i="45"/>
  <c r="K8"/>
  <c r="H8"/>
  <c r="L66" i="41"/>
  <c r="G30"/>
  <c r="J38"/>
  <c r="J36"/>
  <c r="L4" i="45"/>
  <c r="L8" s="1"/>
  <c r="J4"/>
  <c r="J8" s="1"/>
  <c r="E30" i="4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36" l="1"/>
  <c r="J59"/>
  <c r="J65"/>
  <c r="L8"/>
  <c r="L30" s="1"/>
  <c r="J30"/>
  <c r="L38"/>
  <c r="L67" s="1"/>
  <c r="J67"/>
  <c r="L65" l="1"/>
  <c r="L88" s="1"/>
  <c r="L59"/>
  <c r="J88"/>
</calcChain>
</file>

<file path=xl/sharedStrings.xml><?xml version="1.0" encoding="utf-8"?>
<sst xmlns="http://schemas.openxmlformats.org/spreadsheetml/2006/main" count="1405" uniqueCount="548">
  <si>
    <t>Date</t>
  </si>
  <si>
    <t>F</t>
  </si>
  <si>
    <t>M</t>
  </si>
  <si>
    <t>W</t>
  </si>
  <si>
    <t>Run Rate</t>
  </si>
  <si>
    <t>LO</t>
  </si>
  <si>
    <t>Th</t>
  </si>
  <si>
    <t>TOTALS</t>
  </si>
  <si>
    <t>Large Order</t>
  </si>
  <si>
    <t xml:space="preserve"> </t>
  </si>
  <si>
    <t>Total</t>
  </si>
  <si>
    <t>Percentage of Monthly Business ($) Expected</t>
  </si>
  <si>
    <t>Total Business</t>
  </si>
  <si>
    <t>Pending</t>
  </si>
  <si>
    <t>Large Orders</t>
  </si>
  <si>
    <t>Week of the Month</t>
  </si>
  <si>
    <t>JUNE  BUSINESS  PATTERNS:</t>
  </si>
  <si>
    <t>Week 1:  June 1 - 5 / 5 selling days</t>
  </si>
  <si>
    <t>Week 2:  June 8 - 12 / 5 selling days</t>
  </si>
  <si>
    <t>Week 3:  June 15 - 19 / 5 selling days</t>
  </si>
  <si>
    <t>Week 4:  June 22 - 26 / 5 selling days</t>
  </si>
  <si>
    <t>Week 5:  June 29 - 30 / 2 selling days</t>
  </si>
  <si>
    <t>June  - 22 selling days</t>
  </si>
  <si>
    <t>25% - 5%</t>
  </si>
  <si>
    <t>15% - 7.5%</t>
  </si>
  <si>
    <t>10% - 5%</t>
  </si>
  <si>
    <t>13% - 6.5</t>
  </si>
  <si>
    <t>JUNE  TOTAL  CRITERIA</t>
  </si>
  <si>
    <t>TARGET</t>
  </si>
  <si>
    <t>Selling Days</t>
  </si>
  <si>
    <t>RUN  RATE</t>
  </si>
  <si>
    <t>TOTAL  BUSINESS</t>
  </si>
  <si>
    <t>Weight</t>
  </si>
  <si>
    <t>Field</t>
  </si>
  <si>
    <t>Inside Sales</t>
  </si>
  <si>
    <t>Forecast #1</t>
  </si>
  <si>
    <t>06.01</t>
  </si>
  <si>
    <t>Tu</t>
  </si>
  <si>
    <t>06.02</t>
  </si>
  <si>
    <t>06.03</t>
  </si>
  <si>
    <t>06.04</t>
  </si>
  <si>
    <t>06.05</t>
  </si>
  <si>
    <t>06.08</t>
  </si>
  <si>
    <t>06.09</t>
  </si>
  <si>
    <t>06.10</t>
  </si>
  <si>
    <t>06.11</t>
  </si>
  <si>
    <t>06.12</t>
  </si>
  <si>
    <t>06.15</t>
  </si>
  <si>
    <t>06.16</t>
  </si>
  <si>
    <t>06.17</t>
  </si>
  <si>
    <t>06.18</t>
  </si>
  <si>
    <t>06.19</t>
  </si>
  <si>
    <t>06.22</t>
  </si>
  <si>
    <t>06.23</t>
  </si>
  <si>
    <t>06.24</t>
  </si>
  <si>
    <t>06.25</t>
  </si>
  <si>
    <t>06.26</t>
  </si>
  <si>
    <t>06.29</t>
  </si>
  <si>
    <t>06.30</t>
  </si>
  <si>
    <t>Totals</t>
  </si>
  <si>
    <t>ACTUAL</t>
  </si>
  <si>
    <t>ATTAINMENT</t>
  </si>
  <si>
    <t>total business</t>
  </si>
  <si>
    <t>Name of Order</t>
  </si>
  <si>
    <t>MTD Total</t>
  </si>
  <si>
    <t>Net $</t>
  </si>
  <si>
    <t># Orders</t>
  </si>
  <si>
    <t>Sol $$</t>
  </si>
  <si>
    <t>Sol Conq</t>
  </si>
  <si>
    <t>MC / PBDS Sub$</t>
  </si>
  <si>
    <t>EQUIP</t>
  </si>
  <si>
    <t>Process</t>
  </si>
  <si>
    <t>L  S  R</t>
  </si>
  <si>
    <t>Date Scanned</t>
  </si>
  <si>
    <t>Rep</t>
  </si>
  <si>
    <t>Enter data in blue and grey highlighted cells</t>
  </si>
  <si>
    <t>Customer</t>
  </si>
  <si>
    <t>Base</t>
  </si>
  <si>
    <t>Total Order</t>
  </si>
  <si>
    <t>In-district</t>
  </si>
  <si>
    <t>Split Large Order</t>
  </si>
  <si>
    <t>District</t>
  </si>
  <si>
    <t>Name</t>
  </si>
  <si>
    <t>Product</t>
  </si>
  <si>
    <t>Amount</t>
  </si>
  <si>
    <t>ATD $</t>
  </si>
  <si>
    <t>Other District Name</t>
  </si>
  <si>
    <t>Sales Rep Name</t>
  </si>
  <si>
    <t>Title</t>
  </si>
  <si>
    <t>Quota</t>
  </si>
  <si>
    <t xml:space="preserve">           MC&amp;       PBDS      Sub $</t>
  </si>
  <si>
    <t>NET               Order       Status</t>
  </si>
  <si>
    <t>DAILY           ATD $</t>
  </si>
  <si>
    <t>NEW MTD           ATD $</t>
  </si>
  <si>
    <t>MTD           ATD $</t>
  </si>
  <si>
    <t>ATD %</t>
  </si>
  <si>
    <t>DAILY Orders</t>
  </si>
  <si>
    <t>MTD    Orders</t>
  </si>
  <si>
    <t>Daily  Sol $</t>
  </si>
  <si>
    <t>MTD Sol $</t>
  </si>
  <si>
    <t>DAILY Comp Disp</t>
  </si>
  <si>
    <t>MTD     Comp Disp</t>
  </si>
  <si>
    <t>DAILY New Meters</t>
  </si>
  <si>
    <t xml:space="preserve"> MTD New Meters</t>
  </si>
  <si>
    <t>DAILY       Sol Conq</t>
  </si>
  <si>
    <t>MTD Sol Conq</t>
  </si>
  <si>
    <t>Others</t>
  </si>
  <si>
    <t>SEALS Team B11</t>
  </si>
  <si>
    <t xml:space="preserve">Others </t>
  </si>
  <si>
    <t>FARNETI Team E04</t>
  </si>
  <si>
    <t>HOCKING Team J05</t>
  </si>
  <si>
    <t>OTHERS 005/056*</t>
  </si>
  <si>
    <t>SAM</t>
  </si>
  <si>
    <t>n/a</t>
  </si>
  <si>
    <t>SSTSAM</t>
  </si>
  <si>
    <t>CSS</t>
  </si>
  <si>
    <t>TOTAL DD TEAM</t>
  </si>
  <si>
    <t>Seals Team B11</t>
  </si>
  <si>
    <t>Farneti Team E04</t>
  </si>
  <si>
    <t>Hocking Team J05</t>
  </si>
  <si>
    <t>Total DD Team</t>
  </si>
  <si>
    <t xml:space="preserve">TOTAL DISTRICT </t>
  </si>
  <si>
    <t>verify</t>
  </si>
  <si>
    <t>MPQ = 32</t>
  </si>
  <si>
    <r>
      <t xml:space="preserve">Bley, Kevin </t>
    </r>
    <r>
      <rPr>
        <b/>
        <sz val="9"/>
        <rFont val="Arial"/>
        <family val="2"/>
      </rPr>
      <t>164527</t>
    </r>
  </si>
  <si>
    <r>
      <t xml:space="preserve">Davis, Patricia </t>
    </r>
    <r>
      <rPr>
        <b/>
        <sz val="9"/>
        <rFont val="Arial"/>
        <family val="2"/>
      </rPr>
      <t>161174</t>
    </r>
  </si>
  <si>
    <r>
      <t xml:space="preserve">Johnson, Ryan </t>
    </r>
    <r>
      <rPr>
        <b/>
        <sz val="9"/>
        <rFont val="Arial"/>
        <family val="2"/>
      </rPr>
      <t>137246</t>
    </r>
  </si>
  <si>
    <r>
      <t xml:space="preserve">Pool, Jasen </t>
    </r>
    <r>
      <rPr>
        <b/>
        <sz val="9"/>
        <rFont val="Arial"/>
        <family val="2"/>
      </rPr>
      <t>710350</t>
    </r>
  </si>
  <si>
    <r>
      <t xml:space="preserve">Reinagel, Michael </t>
    </r>
    <r>
      <rPr>
        <b/>
        <sz val="9"/>
        <rFont val="Arial"/>
        <family val="2"/>
      </rPr>
      <t>990299</t>
    </r>
  </si>
  <si>
    <r>
      <t xml:space="preserve">Romito, Chris </t>
    </r>
    <r>
      <rPr>
        <b/>
        <sz val="9"/>
        <rFont val="Arial"/>
        <family val="2"/>
      </rPr>
      <t>161107</t>
    </r>
  </si>
  <si>
    <r>
      <t xml:space="preserve">Sites, Tamara </t>
    </r>
    <r>
      <rPr>
        <b/>
        <sz val="9"/>
        <rFont val="Arial"/>
        <family val="2"/>
      </rPr>
      <t>153385</t>
    </r>
    <r>
      <rPr>
        <b/>
        <sz val="12"/>
        <rFont val="Arial"/>
        <family val="2"/>
      </rPr>
      <t xml:space="preserve"> </t>
    </r>
  </si>
  <si>
    <r>
      <t xml:space="preserve">Van Roekel, Lee </t>
    </r>
    <r>
      <rPr>
        <b/>
        <sz val="9"/>
        <rFont val="Arial"/>
        <family val="2"/>
      </rPr>
      <t>160896</t>
    </r>
  </si>
  <si>
    <r>
      <t xml:space="preserve">Whalen, Lauren </t>
    </r>
    <r>
      <rPr>
        <b/>
        <sz val="9"/>
        <rFont val="Arial"/>
        <family val="2"/>
      </rPr>
      <t>137585</t>
    </r>
  </si>
  <si>
    <r>
      <t xml:space="preserve">Zacheis, Erica </t>
    </r>
    <r>
      <rPr>
        <b/>
        <sz val="9"/>
        <rFont val="Arial"/>
        <family val="2"/>
      </rPr>
      <t>139275</t>
    </r>
  </si>
  <si>
    <r>
      <t>Allbritton, Chris</t>
    </r>
    <r>
      <rPr>
        <b/>
        <sz val="9"/>
        <rFont val="Arial"/>
        <family val="2"/>
      </rPr>
      <t xml:space="preserve"> 714098</t>
    </r>
  </si>
  <si>
    <r>
      <t xml:space="preserve">Bjornbak, Mark </t>
    </r>
    <r>
      <rPr>
        <b/>
        <sz val="9"/>
        <rFont val="Arial"/>
        <family val="2"/>
      </rPr>
      <t>103330</t>
    </r>
  </si>
  <si>
    <r>
      <t xml:space="preserve">Newman, Teryan </t>
    </r>
    <r>
      <rPr>
        <b/>
        <sz val="9"/>
        <rFont val="Arial"/>
        <family val="2"/>
      </rPr>
      <t>166742</t>
    </r>
  </si>
  <si>
    <r>
      <t xml:space="preserve">Root, Jason </t>
    </r>
    <r>
      <rPr>
        <b/>
        <sz val="9"/>
        <rFont val="Arial"/>
        <family val="2"/>
      </rPr>
      <t>104921</t>
    </r>
  </si>
  <si>
    <r>
      <t xml:space="preserve">Ryan, Mike </t>
    </r>
    <r>
      <rPr>
        <b/>
        <sz val="9"/>
        <rFont val="Arial"/>
        <family val="2"/>
      </rPr>
      <t>147675</t>
    </r>
  </si>
  <si>
    <r>
      <t>Schmidt, Kristi</t>
    </r>
    <r>
      <rPr>
        <b/>
        <sz val="9"/>
        <rFont val="Arial"/>
        <family val="2"/>
      </rPr>
      <t xml:space="preserve"> 709985</t>
    </r>
  </si>
  <si>
    <r>
      <t xml:space="preserve">Schrof, Rebecca </t>
    </r>
    <r>
      <rPr>
        <b/>
        <sz val="9"/>
        <rFont val="Arial"/>
        <family val="2"/>
      </rPr>
      <t>156710</t>
    </r>
  </si>
  <si>
    <r>
      <t xml:space="preserve">Van Camp, Paul </t>
    </r>
    <r>
      <rPr>
        <b/>
        <sz val="9"/>
        <rFont val="Arial"/>
        <family val="2"/>
      </rPr>
      <t>158922</t>
    </r>
  </si>
  <si>
    <r>
      <t xml:space="preserve">Wilson, Aaron </t>
    </r>
    <r>
      <rPr>
        <b/>
        <sz val="9"/>
        <rFont val="Arial"/>
        <family val="2"/>
      </rPr>
      <t>166375</t>
    </r>
  </si>
  <si>
    <r>
      <t xml:space="preserve">Bohlken, Jennifer </t>
    </r>
    <r>
      <rPr>
        <b/>
        <sz val="9"/>
        <rFont val="Arial"/>
        <family val="2"/>
      </rPr>
      <t>159435</t>
    </r>
  </si>
  <si>
    <r>
      <t xml:space="preserve">Gill, Thomas </t>
    </r>
    <r>
      <rPr>
        <b/>
        <sz val="9"/>
        <rFont val="Arial"/>
        <family val="2"/>
      </rPr>
      <t>101504</t>
    </r>
  </si>
  <si>
    <r>
      <t xml:space="preserve">Hutchison, Adam </t>
    </r>
    <r>
      <rPr>
        <b/>
        <sz val="9"/>
        <rFont val="Arial"/>
        <family val="2"/>
      </rPr>
      <t>137564</t>
    </r>
  </si>
  <si>
    <r>
      <t xml:space="preserve">Jensen, Derek </t>
    </r>
    <r>
      <rPr>
        <b/>
        <sz val="9"/>
        <rFont val="Arial"/>
        <family val="2"/>
      </rPr>
      <t>144268</t>
    </r>
  </si>
  <si>
    <r>
      <t xml:space="preserve">Link, Angela </t>
    </r>
    <r>
      <rPr>
        <b/>
        <sz val="9"/>
        <rFont val="Arial"/>
        <family val="2"/>
      </rPr>
      <t>160888</t>
    </r>
  </si>
  <si>
    <r>
      <t xml:space="preserve">Ploeger, Meredith </t>
    </r>
    <r>
      <rPr>
        <b/>
        <sz val="9"/>
        <rFont val="Arial"/>
        <family val="2"/>
      </rPr>
      <t>165138</t>
    </r>
  </si>
  <si>
    <r>
      <t xml:space="preserve">Sulentic, Bill </t>
    </r>
    <r>
      <rPr>
        <b/>
        <sz val="9"/>
        <rFont val="Arial"/>
        <family val="2"/>
      </rPr>
      <t>167048</t>
    </r>
  </si>
  <si>
    <r>
      <t xml:space="preserve">Troutman, Paul </t>
    </r>
    <r>
      <rPr>
        <b/>
        <sz val="9"/>
        <rFont val="Arial"/>
        <family val="2"/>
      </rPr>
      <t>714778</t>
    </r>
  </si>
  <si>
    <r>
      <t xml:space="preserve">Watts, Sarah </t>
    </r>
    <r>
      <rPr>
        <b/>
        <sz val="9"/>
        <rFont val="Arial"/>
        <family val="2"/>
      </rPr>
      <t>125689</t>
    </r>
  </si>
  <si>
    <r>
      <t xml:space="preserve">Weiland, Jeremy </t>
    </r>
    <r>
      <rPr>
        <b/>
        <sz val="9"/>
        <rFont val="Arial"/>
        <family val="2"/>
      </rPr>
      <t>164621</t>
    </r>
  </si>
  <si>
    <r>
      <t xml:space="preserve">Borenstein, Henry </t>
    </r>
    <r>
      <rPr>
        <b/>
        <sz val="9"/>
        <rFont val="Arial"/>
        <family val="2"/>
      </rPr>
      <t>253451 M11</t>
    </r>
  </si>
  <si>
    <r>
      <t xml:space="preserve">Russell, Ernie </t>
    </r>
    <r>
      <rPr>
        <b/>
        <sz val="9"/>
        <rFont val="Arial"/>
        <family val="2"/>
      </rPr>
      <t>710569 D08</t>
    </r>
  </si>
  <si>
    <r>
      <t xml:space="preserve">Others </t>
    </r>
    <r>
      <rPr>
        <b/>
        <sz val="10"/>
        <rFont val="Arial"/>
        <family val="2"/>
      </rPr>
      <t>005D98</t>
    </r>
  </si>
  <si>
    <t>SCHROF</t>
  </si>
  <si>
    <t>SCHMIDT</t>
  </si>
  <si>
    <t>RYAN</t>
  </si>
  <si>
    <t>VAN CAMP</t>
  </si>
  <si>
    <t>WILSON</t>
  </si>
  <si>
    <t>OTHERS E04</t>
  </si>
  <si>
    <t>BOHLKEN</t>
  </si>
  <si>
    <t>GILL</t>
  </si>
  <si>
    <t>HUTCHISON</t>
  </si>
  <si>
    <t>JENSEN</t>
  </si>
  <si>
    <t>LINK</t>
  </si>
  <si>
    <t>PLOEGER</t>
  </si>
  <si>
    <t>SULENTIC</t>
  </si>
  <si>
    <t>TROUTMAN</t>
  </si>
  <si>
    <t>WATTS</t>
  </si>
  <si>
    <t>WEILAND</t>
  </si>
  <si>
    <t>OTHERS J05</t>
  </si>
  <si>
    <t>OTHERS 005/056</t>
  </si>
  <si>
    <t>ROOT</t>
  </si>
  <si>
    <t>NEWMAN</t>
  </si>
  <si>
    <t>BJORNBAK</t>
  </si>
  <si>
    <t>ALLBRITTON</t>
  </si>
  <si>
    <t>OTHERS B11</t>
  </si>
  <si>
    <t>ZACHEIS</t>
  </si>
  <si>
    <t>WHALEN</t>
  </si>
  <si>
    <t>VAN ROEKEL</t>
  </si>
  <si>
    <t>SITES</t>
  </si>
  <si>
    <t>ROMITO</t>
  </si>
  <si>
    <t>REINAGEL</t>
  </si>
  <si>
    <t>POOL</t>
  </si>
  <si>
    <t>JOHNSON</t>
  </si>
  <si>
    <t>DAVIS</t>
  </si>
  <si>
    <t>BLEY</t>
  </si>
  <si>
    <r>
      <t xml:space="preserve">BORENSTEIN </t>
    </r>
    <r>
      <rPr>
        <b/>
        <sz val="8"/>
        <rFont val="Arial"/>
        <family val="2"/>
      </rPr>
      <t>056M11</t>
    </r>
  </si>
  <si>
    <r>
      <t xml:space="preserve">RUSSELL </t>
    </r>
    <r>
      <rPr>
        <b/>
        <sz val="8"/>
        <rFont val="Arial"/>
        <family val="2"/>
      </rPr>
      <t>056D08</t>
    </r>
  </si>
  <si>
    <r>
      <t xml:space="preserve">Others </t>
    </r>
    <r>
      <rPr>
        <b/>
        <sz val="10"/>
        <rFont val="Arial"/>
        <family val="2"/>
      </rPr>
      <t>056 DD TEAM</t>
    </r>
  </si>
  <si>
    <t>OTHERS 056 DD TEAM</t>
  </si>
  <si>
    <t>OTHERS 005 DD TEAM</t>
  </si>
  <si>
    <t>E</t>
  </si>
  <si>
    <t>L</t>
  </si>
  <si>
    <t>carryover</t>
  </si>
  <si>
    <t>B</t>
  </si>
  <si>
    <t>R</t>
  </si>
  <si>
    <t>Monroe County Courthouse</t>
  </si>
  <si>
    <t>CP</t>
  </si>
  <si>
    <t>DM200</t>
  </si>
  <si>
    <t>DM300</t>
  </si>
  <si>
    <t>QA</t>
  </si>
  <si>
    <t>IS</t>
  </si>
  <si>
    <t>ES</t>
  </si>
  <si>
    <t>DM100</t>
  </si>
  <si>
    <t>C+2000</t>
  </si>
  <si>
    <t>DM400</t>
  </si>
  <si>
    <t>DM925</t>
  </si>
  <si>
    <t>Comp Meter</t>
  </si>
  <si>
    <t>New Meter</t>
  </si>
  <si>
    <t>Retention</t>
  </si>
  <si>
    <t>Alliance Claims Solutions</t>
  </si>
  <si>
    <t>DM525</t>
  </si>
  <si>
    <t>St IL Pontiac Correctional Center</t>
  </si>
  <si>
    <t xml:space="preserve">ST IL State Police, Sterling </t>
  </si>
  <si>
    <t>St IL State Police, Carmi</t>
  </si>
  <si>
    <t>St IL State Police, Sterling</t>
  </si>
  <si>
    <t>St IL Museum, Whittington</t>
  </si>
  <si>
    <t>ST IL Museum, Whittington</t>
  </si>
  <si>
    <t>ST IL Museum, Spfd</t>
  </si>
  <si>
    <t>ST IL Museum, Sfpd</t>
  </si>
  <si>
    <t>University of IA Community</t>
  </si>
  <si>
    <r>
      <t xml:space="preserve">KAISER </t>
    </r>
    <r>
      <rPr>
        <b/>
        <sz val="8"/>
        <rFont val="Arial"/>
        <family val="2"/>
      </rPr>
      <t>005 X40</t>
    </r>
  </si>
  <si>
    <r>
      <t xml:space="preserve">WOLFE </t>
    </r>
    <r>
      <rPr>
        <b/>
        <sz val="8"/>
        <rFont val="Arial"/>
        <family val="2"/>
      </rPr>
      <t>056 X40</t>
    </r>
  </si>
  <si>
    <t>Others/DD Team Total</t>
  </si>
  <si>
    <t>TOTAL</t>
  </si>
  <si>
    <t>SEALS B11</t>
  </si>
  <si>
    <t>FARNETI E04</t>
  </si>
  <si>
    <t>HOCKING J05</t>
  </si>
  <si>
    <r>
      <t xml:space="preserve">Wolfe, Greg </t>
    </r>
    <r>
      <rPr>
        <b/>
        <sz val="9"/>
        <rFont val="Arial"/>
        <family val="2"/>
      </rPr>
      <t>166374 056X40</t>
    </r>
  </si>
  <si>
    <r>
      <t xml:space="preserve">Kaiser, Jeff </t>
    </r>
    <r>
      <rPr>
        <b/>
        <sz val="9"/>
        <rFont val="Arial"/>
        <family val="2"/>
      </rPr>
      <t>167298 005X40</t>
    </r>
  </si>
  <si>
    <t>Comments</t>
  </si>
  <si>
    <t>EOS</t>
  </si>
  <si>
    <t>Manual</t>
  </si>
  <si>
    <t>ESIG</t>
  </si>
  <si>
    <t>Bluebird</t>
  </si>
  <si>
    <t>Quota adjustment</t>
  </si>
  <si>
    <t>Inside Sales/LBM Partner</t>
  </si>
  <si>
    <r>
      <t xml:space="preserve">BORENSTEIN </t>
    </r>
    <r>
      <rPr>
        <sz val="8"/>
        <rFont val="Arial"/>
        <family val="2"/>
      </rPr>
      <t>056M11</t>
    </r>
  </si>
  <si>
    <r>
      <t xml:space="preserve">RUSSELL </t>
    </r>
    <r>
      <rPr>
        <sz val="8"/>
        <rFont val="Arial"/>
        <family val="2"/>
      </rPr>
      <t>056D08</t>
    </r>
  </si>
  <si>
    <r>
      <t xml:space="preserve">KAISER </t>
    </r>
    <r>
      <rPr>
        <sz val="8"/>
        <rFont val="Arial"/>
        <family val="2"/>
      </rPr>
      <t>005 X40</t>
    </r>
  </si>
  <si>
    <r>
      <t xml:space="preserve">WOLFE </t>
    </r>
    <r>
      <rPr>
        <sz val="8"/>
        <rFont val="Arial"/>
        <family val="2"/>
      </rPr>
      <t>056 X40</t>
    </r>
  </si>
  <si>
    <t>Dahl Ford</t>
  </si>
  <si>
    <t>CARRYOVER</t>
  </si>
  <si>
    <t>Booked 1/2 of 50%, which is $910 REJECTED</t>
  </si>
  <si>
    <t>REJECT</t>
  </si>
  <si>
    <t>50% VanCamp (booked 1/2 of 50% which is $910) REJECT</t>
  </si>
  <si>
    <t>ST IL Stateville, Crest Hill</t>
  </si>
  <si>
    <t>50% Dist 051 (booked 1/2 of 50% which is $815) REJECT</t>
  </si>
  <si>
    <t>called in 12/1</t>
  </si>
  <si>
    <t>Boys Town of Missouri</t>
  </si>
  <si>
    <t>Alter Trading Corp</t>
  </si>
  <si>
    <t>Pepsi Bottling</t>
  </si>
  <si>
    <t>OMR/Envelope</t>
  </si>
  <si>
    <t>Harold E Johnson Companies</t>
  </si>
  <si>
    <t>JMS Transportation</t>
  </si>
  <si>
    <t>DesPeres Hospital</t>
  </si>
  <si>
    <t>Security Alarm</t>
  </si>
  <si>
    <t>IA Mortgage Solutions</t>
  </si>
  <si>
    <t>Holt Electrical Supply</t>
  </si>
  <si>
    <t>Crain Miller &amp; Wernsman</t>
  </si>
  <si>
    <t>Centralia High School</t>
  </si>
  <si>
    <t>Scale</t>
  </si>
  <si>
    <t>Southwestern IL Tourism</t>
  </si>
  <si>
    <t>TOTAL SEALS B11</t>
  </si>
  <si>
    <t>TOTAL FARNETI E04</t>
  </si>
  <si>
    <t>TOTAL HOCKING J05</t>
  </si>
  <si>
    <t xml:space="preserve">Illini FS </t>
  </si>
  <si>
    <t>PEORIA/ST LOUIS DAILY BIZ REPORT</t>
  </si>
  <si>
    <t xml:space="preserve">Ed Jones, Janesville WI </t>
  </si>
  <si>
    <t>K700</t>
  </si>
  <si>
    <t>B700 upgrade/Option 1</t>
  </si>
  <si>
    <t>LBM Partner</t>
  </si>
  <si>
    <t>The Sharp Law Firm PC</t>
  </si>
  <si>
    <t>Heart of Missouri United Way</t>
  </si>
  <si>
    <t>P7M1</t>
  </si>
  <si>
    <t>QA from Powell; 005 CAN/November</t>
  </si>
  <si>
    <t>Heart of MO United Way</t>
  </si>
  <si>
    <t>005 credited Powell Nov/QA to Watts</t>
  </si>
  <si>
    <t>RS</t>
  </si>
  <si>
    <t>David Mason &amp; Assoc</t>
  </si>
  <si>
    <t>The Liebe Co</t>
  </si>
  <si>
    <t>VanGuard Appraisals</t>
  </si>
  <si>
    <t>Archer Daniels Midlland, Bushnell 05641874</t>
  </si>
  <si>
    <t>QA/Inside Sales</t>
  </si>
  <si>
    <t>A D M, Southport NC 10356707</t>
  </si>
  <si>
    <t xml:space="preserve">Bridgeway Management </t>
  </si>
  <si>
    <t>LBM Partner/QA</t>
  </si>
  <si>
    <t>Credited to Greg Kirk/QA to Aaron Wilson</t>
  </si>
  <si>
    <t>Credited to Greg Kirk November</t>
  </si>
  <si>
    <t>Gardner Denver 05641830</t>
  </si>
  <si>
    <t>S</t>
  </si>
  <si>
    <t>SendSuite</t>
  </si>
  <si>
    <t>50% to Teryan Newman</t>
  </si>
  <si>
    <t>100% Link October</t>
  </si>
  <si>
    <t>American Cancer Societey</t>
  </si>
  <si>
    <t>F9A1</t>
  </si>
  <si>
    <t>100% to Dist 053/Nov 05642037</t>
  </si>
  <si>
    <t>State Farm</t>
  </si>
  <si>
    <t>Howard Park Early Childhood</t>
  </si>
  <si>
    <t>Stifel Nicolaus, NY NY 00117815</t>
  </si>
  <si>
    <t>DesMoines Co Treasurer</t>
  </si>
  <si>
    <t>DF800</t>
  </si>
  <si>
    <t>Ruhl and Ruhl</t>
  </si>
  <si>
    <t>bluebird</t>
  </si>
  <si>
    <t>City of Sikeston</t>
  </si>
  <si>
    <t>C+1000</t>
  </si>
  <si>
    <t>St IL Dept of Insurance</t>
  </si>
  <si>
    <t>DI425</t>
  </si>
  <si>
    <t>ST IL State Police Dist 20</t>
  </si>
  <si>
    <t>ST IL State Police</t>
  </si>
  <si>
    <t>Arthritis Consultants Inc</t>
  </si>
  <si>
    <t>Wells Fargo, 05642652</t>
  </si>
  <si>
    <t xml:space="preserve">LBM Partner </t>
  </si>
  <si>
    <t>Embarras River Basin Agency</t>
  </si>
  <si>
    <t>Trinity Lutheran Church</t>
  </si>
  <si>
    <t>QS</t>
  </si>
  <si>
    <t>from Kirk</t>
  </si>
  <si>
    <t>UI Health Care-River</t>
  </si>
  <si>
    <t>Illinois Educ Assoc</t>
  </si>
  <si>
    <t>SPY8</t>
  </si>
  <si>
    <t>Bank Orion</t>
  </si>
  <si>
    <t>CITI, Indianapolis IN</t>
  </si>
  <si>
    <t>C Marshall Friedman PC</t>
  </si>
  <si>
    <t>bluelbird</t>
  </si>
  <si>
    <t>B M W Motorcycle Owners of America</t>
  </si>
  <si>
    <t>Hawkeye Truck</t>
  </si>
  <si>
    <t>Ashland Inc</t>
  </si>
  <si>
    <t>Hoover Presidential Library</t>
  </si>
  <si>
    <t>SASE-H</t>
  </si>
  <si>
    <t>SASE</t>
  </si>
  <si>
    <t>MAE-1</t>
  </si>
  <si>
    <t>SE</t>
  </si>
  <si>
    <t>ASE</t>
  </si>
  <si>
    <t xml:space="preserve">ASE </t>
  </si>
  <si>
    <t xml:space="preserve">SASE-H </t>
  </si>
  <si>
    <t xml:space="preserve">SASE </t>
  </si>
  <si>
    <t>Benco Dental</t>
  </si>
  <si>
    <t>called in 12/8</t>
  </si>
  <si>
    <t>Keehner &amp; Cannady</t>
  </si>
  <si>
    <t>Schechter Law Firm</t>
  </si>
  <si>
    <t>100% to Dist 006/QA pending</t>
  </si>
  <si>
    <t>Hawkeye Truck &amp; Trailer</t>
  </si>
  <si>
    <t>EAN Holdings LLC Oregon Division</t>
  </si>
  <si>
    <t>John Deere Thibodeaux LA</t>
  </si>
  <si>
    <t>AZAG</t>
  </si>
  <si>
    <t>Order dtd 11/29/sale was credited for install only even tho proc in December.</t>
  </si>
  <si>
    <t>McLaughlin Body Co</t>
  </si>
  <si>
    <t>credited to Kirk</t>
  </si>
  <si>
    <t>Gunther Construction</t>
  </si>
  <si>
    <t>K700/scale</t>
  </si>
  <si>
    <t>Credited to Kristi Schmidt</t>
  </si>
  <si>
    <t>Ralls County School</t>
  </si>
  <si>
    <t>Stifel, San Luis Opispo CA 11235559</t>
  </si>
  <si>
    <t>CPC Logistics, Phoenix AZ</t>
  </si>
  <si>
    <t>CPC Logistics, Southaven MS</t>
  </si>
  <si>
    <t>CPC Logistics, Sacramento CA</t>
  </si>
  <si>
    <t>CPC Logistics, Davenport IA</t>
  </si>
  <si>
    <t>French Gerleman</t>
  </si>
  <si>
    <t>DM475</t>
  </si>
  <si>
    <t>Form Systems</t>
  </si>
  <si>
    <t>Anheuser Busch, Carson CA</t>
  </si>
  <si>
    <t>Alexander Ford</t>
  </si>
  <si>
    <t xml:space="preserve">Ameriwood Industries </t>
  </si>
  <si>
    <t>Thuthmur LLC</t>
  </si>
  <si>
    <t>credited 100% Van Camp; QA pending</t>
  </si>
  <si>
    <t>Enterprise, Helena MT 02124175</t>
  </si>
  <si>
    <t>reject</t>
  </si>
  <si>
    <t>100% to Ploeger; QA pending</t>
  </si>
  <si>
    <t>Roadsafe Traffic System</t>
  </si>
  <si>
    <t>ValueMax Order</t>
  </si>
  <si>
    <t>Fort Jesse Imaging Center</t>
  </si>
  <si>
    <t>MWA 00522892</t>
  </si>
  <si>
    <t>CITI, Athens, GA</t>
  </si>
  <si>
    <t>called in 12/10</t>
  </si>
  <si>
    <t>Murphysboro School Dist</t>
  </si>
  <si>
    <t>City of Gillespie</t>
  </si>
  <si>
    <t>Feinbergs</t>
  </si>
  <si>
    <t>Production Products Mfg</t>
  </si>
  <si>
    <t>ST IL DOC Spfd</t>
  </si>
  <si>
    <t>DM1100</t>
  </si>
  <si>
    <t>Ed Jones, Bainbridge GA</t>
  </si>
  <si>
    <t>Ed Jones, Ocean Pines MD</t>
  </si>
  <si>
    <t>Ed Jones, Delmar NY</t>
  </si>
  <si>
    <t>Ed Jones, New Richmond WI</t>
  </si>
  <si>
    <t>ST MO Dept of Conservation</t>
  </si>
  <si>
    <t>DA300</t>
  </si>
  <si>
    <t>Lewis Goetz</t>
  </si>
  <si>
    <t>Should be 50/50 split with dist 010</t>
  </si>
  <si>
    <t>Emerson Power Transmission</t>
  </si>
  <si>
    <t>CPC Logistics</t>
  </si>
  <si>
    <t>Iowa Legal Aid</t>
  </si>
  <si>
    <t>Accelerated Rehab Center</t>
  </si>
  <si>
    <t>Missouri Ethanol</t>
  </si>
  <si>
    <t>C</t>
  </si>
  <si>
    <t>10lb scale</t>
  </si>
  <si>
    <t>duplicate order from November cancelled</t>
  </si>
  <si>
    <t>Town and Country Insurance</t>
  </si>
  <si>
    <t>National Car Rental</t>
  </si>
  <si>
    <t>Herzog Crebs</t>
  </si>
  <si>
    <t>Customer refused b/c of space constraints</t>
  </si>
  <si>
    <t>Stifel Nicolaus, New Orleans</t>
  </si>
  <si>
    <t>Husch</t>
  </si>
  <si>
    <t>12/14/10</t>
  </si>
  <si>
    <t>MidAmerica</t>
  </si>
  <si>
    <t>Husch Blackwell Sanders</t>
  </si>
  <si>
    <t>multi</t>
  </si>
  <si>
    <t>Centene</t>
  </si>
  <si>
    <t>Enterprise, Helena MT 02124027</t>
  </si>
  <si>
    <t>DI200</t>
  </si>
  <si>
    <t>Ed Jones, Little Rock AR</t>
  </si>
  <si>
    <t>Ed Jones, Austin TX</t>
  </si>
  <si>
    <t>Ed Jones, Waukesha WI</t>
  </si>
  <si>
    <t>Ed Jones, Dyersburg TN</t>
  </si>
  <si>
    <t>Ed Jones, Waynesville NC</t>
  </si>
  <si>
    <t>Ed Jones, Kingwood TX</t>
  </si>
  <si>
    <t>Ed Jones, Oklahoma City OK</t>
  </si>
  <si>
    <t>Seth Shumaker</t>
  </si>
  <si>
    <t>Ed Jones, New Bern, NC</t>
  </si>
  <si>
    <t>Option 3</t>
  </si>
  <si>
    <t>Ed Jones, Florence SC</t>
  </si>
  <si>
    <t>Ed Jones, West Plains MO</t>
  </si>
  <si>
    <t>CitiCorp Armonk, NY</t>
  </si>
  <si>
    <t>Meridian OBGYN</t>
  </si>
  <si>
    <t>Alton Gaming</t>
  </si>
  <si>
    <t>Incarnate Words</t>
  </si>
  <si>
    <t>Quality Care</t>
  </si>
  <si>
    <t>Springer Professional</t>
  </si>
  <si>
    <t>Robert Morris</t>
  </si>
  <si>
    <t>DM400/DF100</t>
  </si>
  <si>
    <t>Allied Healthcare</t>
  </si>
  <si>
    <t>C+3000</t>
  </si>
  <si>
    <t>David Prelutsky MD</t>
  </si>
  <si>
    <t>St. Louis Tom's Inc</t>
  </si>
  <si>
    <t>Corporate Group</t>
  </si>
  <si>
    <t>QA from Kirk</t>
  </si>
  <si>
    <t>Iowa Eyecare</t>
  </si>
  <si>
    <t>Inside sales</t>
  </si>
  <si>
    <t>The Grand Opera House</t>
  </si>
  <si>
    <t>called in 12/16/10</t>
  </si>
  <si>
    <t>Hospital Specialists</t>
  </si>
  <si>
    <t>Harper Evans</t>
  </si>
  <si>
    <t>State Bank of Speer</t>
  </si>
  <si>
    <t>Platinum Services</t>
  </si>
  <si>
    <t>Warren County Courts</t>
  </si>
  <si>
    <t>Melrose International</t>
  </si>
  <si>
    <t>ST MO Dept Mental Health</t>
  </si>
  <si>
    <t>CCMSI</t>
  </si>
  <si>
    <t>University of IA Community Health</t>
  </si>
  <si>
    <t>Personalized Property</t>
  </si>
  <si>
    <t>Plaza Financial Group</t>
  </si>
  <si>
    <t>East St Louis Monito</t>
  </si>
  <si>
    <t>Enterprise Rent A Car, Helena MT</t>
  </si>
  <si>
    <t>Golden Peanut</t>
  </si>
  <si>
    <t>Citizens First National</t>
  </si>
  <si>
    <t>St Gerard Majellan</t>
  </si>
  <si>
    <t>South Community</t>
  </si>
  <si>
    <t>QA processed</t>
  </si>
  <si>
    <t>Bellevue Pharmacy</t>
  </si>
  <si>
    <t>McDonough County Treasurer</t>
  </si>
  <si>
    <t>Meyer Capel</t>
  </si>
  <si>
    <t>Marathon &amp; Beyond</t>
  </si>
  <si>
    <t>Clauden, Kost, Beal, Walters &amp; Lane</t>
  </si>
  <si>
    <t>Beardstown High School</t>
  </si>
  <si>
    <t>A E Wease</t>
  </si>
  <si>
    <t>Option 4</t>
  </si>
  <si>
    <t>cancelled bluebird</t>
  </si>
  <si>
    <t>adjusted to 20% below</t>
  </si>
  <si>
    <t>To Dist 021-50% to 20% credit</t>
  </si>
  <si>
    <t>retention</t>
  </si>
  <si>
    <t>Contractors Assistance</t>
  </si>
  <si>
    <t xml:space="preserve">Ed Jones, Candler NC </t>
  </si>
  <si>
    <t>C/S</t>
  </si>
  <si>
    <t>called in 12/20</t>
  </si>
  <si>
    <t>Carboline Co</t>
  </si>
  <si>
    <t>credited 100% to install rep/QA pending</t>
  </si>
  <si>
    <t>Brilliant Books</t>
  </si>
  <si>
    <t>N&amp;F Neon and Fluorescent</t>
  </si>
  <si>
    <t xml:space="preserve">Lakenen Insurance </t>
  </si>
  <si>
    <t>Sandeep Rohatgi</t>
  </si>
  <si>
    <t>Lee County Health Comm Nursing</t>
  </si>
  <si>
    <t>Pioneer Home Center</t>
  </si>
  <si>
    <t>called in 12/9</t>
  </si>
  <si>
    <t>can't be processed until 12/30</t>
  </si>
  <si>
    <t>waiting on tax exempt</t>
  </si>
  <si>
    <t>PSS</t>
  </si>
  <si>
    <t>(2) C+3000</t>
  </si>
  <si>
    <t>12/20/10</t>
  </si>
  <si>
    <t>Citiziens First Bank</t>
  </si>
  <si>
    <t>Bob Zimmerman Ford</t>
  </si>
  <si>
    <t xml:space="preserve">Cargill </t>
  </si>
  <si>
    <t>adjustment</t>
  </si>
  <si>
    <t>additional 30% = 80% from November</t>
  </si>
  <si>
    <t>C+2000/DI425</t>
  </si>
  <si>
    <t>LARGE ORDER</t>
  </si>
  <si>
    <t>Promotion Support Services</t>
  </si>
  <si>
    <t>Husch Blackwell Sanders - PEORIA IL</t>
  </si>
  <si>
    <t>Husch Blackwell Sanders - PHOENIX AZ</t>
  </si>
  <si>
    <t>Economic Development Group</t>
  </si>
  <si>
    <t>DA300/DI500</t>
  </si>
  <si>
    <t>called in 12/21</t>
  </si>
  <si>
    <t>Southeastern Community College</t>
  </si>
  <si>
    <t>Country Companies Brookfield WI</t>
  </si>
  <si>
    <t>Country Companies Duluth MN</t>
  </si>
  <si>
    <t>Country Companies Loveland CO</t>
  </si>
  <si>
    <t>Memorial Hospital</t>
  </si>
  <si>
    <t>50% Gill</t>
  </si>
  <si>
    <t xml:space="preserve">50% Dist 036 (booked 1/2 of 50%, which is $8564) </t>
  </si>
  <si>
    <t xml:space="preserve">50% Root (booked 1/2 of 50% which is $3150) </t>
  </si>
  <si>
    <t xml:space="preserve">50% Bjornbak (booked 1/2 of 50% which is $8461) </t>
  </si>
  <si>
    <t xml:space="preserve">50% Romito (booked 1/2 of 50% which is $4650) </t>
  </si>
  <si>
    <t xml:space="preserve">Booked 1/2 of 50%, which is $3150 </t>
  </si>
  <si>
    <t xml:space="preserve">booked 1/2 of 50%, which is $8461 </t>
  </si>
  <si>
    <t>Booked 1/2 of 50%, which is $4650</t>
  </si>
  <si>
    <t>CCMSI Danville 05642222</t>
  </si>
  <si>
    <t xml:space="preserve">C </t>
  </si>
  <si>
    <t>DITR</t>
  </si>
  <si>
    <t>cancellation ($1640)</t>
  </si>
  <si>
    <t>DIT9</t>
  </si>
  <si>
    <t>Citicorp Kinston NC</t>
  </si>
  <si>
    <t>cannot process until 12/30</t>
  </si>
  <si>
    <t xml:space="preserve"> Retention</t>
  </si>
  <si>
    <t>Nielsen Healthcare</t>
  </si>
  <si>
    <t>Centre Bank</t>
  </si>
  <si>
    <t>Scales Mount Comm School</t>
  </si>
  <si>
    <t>Crescent Comm Health Center</t>
  </si>
  <si>
    <t>Konecranes</t>
  </si>
  <si>
    <t>H J Heinz</t>
  </si>
  <si>
    <t>called in 12/22/10</t>
  </si>
  <si>
    <t>Eagle One</t>
  </si>
  <si>
    <t>MO Soybean Assn</t>
  </si>
  <si>
    <t>Ursuline Academy</t>
  </si>
  <si>
    <t>National Car Rental Hanover MD</t>
  </si>
  <si>
    <t>EAN Holding Lihue HI</t>
  </si>
  <si>
    <t>EAN Holdings Kansas City MO</t>
  </si>
  <si>
    <t>National Car Rental Orlando FL</t>
  </si>
  <si>
    <t>Rental Insurance Svcs Coconut Creek FL</t>
  </si>
  <si>
    <t>Alamo Rental Ft Myers FL</t>
  </si>
  <si>
    <t>EAN Holdings San Antonio TX</t>
  </si>
  <si>
    <t>EAN Holdings Honolulu HI</t>
  </si>
  <si>
    <t>EAN Holdings Kahului HI</t>
  </si>
  <si>
    <t>50% QA to Weiland pending</t>
  </si>
  <si>
    <t>Mississippi Valley Surgery Center</t>
  </si>
  <si>
    <t>Uniterm Furnace Corp</t>
  </si>
  <si>
    <t>ST OF IA Iowa Works</t>
  </si>
  <si>
    <t>Grant Regional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</si>
</sst>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0_);[Red]\(0\)"/>
    <numFmt numFmtId="167" formatCode="0.0_);[Red]\(0.0\)"/>
    <numFmt numFmtId="168" formatCode="#,##0.0_);[Red]\(#,##0.0\)"/>
    <numFmt numFmtId="169" formatCode="0.0%"/>
    <numFmt numFmtId="171" formatCode="m/d/yy;@"/>
    <numFmt numFmtId="172" formatCode="0.0"/>
    <numFmt numFmtId="173" formatCode="&quot;$&quot;#,##0"/>
    <numFmt numFmtId="179" formatCode="_(* #,##0_);_(* \(#,##0\);_(* &quot;-&quot;??_);_(@_)"/>
    <numFmt numFmtId="195" formatCode="&quot;$&quot;#,##0;[Red]&quot;$&quot;#,##0"/>
    <numFmt numFmtId="205" formatCode="#,##0.0"/>
  </numFmts>
  <fonts count="5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color indexed="9"/>
      <name val="Arial"/>
    </font>
    <font>
      <i/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name val="–¾’©"/>
      <charset val="12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b/>
      <i/>
      <u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1" fontId="19" fillId="0" borderId="0">
      <alignment horizontal="left" vertical="center" indent="1"/>
    </xf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Border="0" applyAlignment="0" applyProtection="0">
      <alignment horizontal="left" vertical="center"/>
    </xf>
    <xf numFmtId="0" fontId="26" fillId="7" borderId="1" applyNumberFormat="0" applyAlignment="0" applyProtection="0"/>
    <xf numFmtId="0" fontId="27" fillId="0" borderId="7" applyNumberFormat="0" applyFill="0" applyAlignment="0" applyProtection="0"/>
    <xf numFmtId="0" fontId="28" fillId="22" borderId="0" applyNumberFormat="0" applyBorder="0" applyAlignment="0" applyProtection="0"/>
    <xf numFmtId="0" fontId="1" fillId="23" borderId="8" applyNumberFormat="0" applyFont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20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</cellStyleXfs>
  <cellXfs count="736">
    <xf numFmtId="0" fontId="0" fillId="0" borderId="0" xfId="0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38" fontId="0" fillId="0" borderId="12" xfId="0" applyNumberFormat="1" applyBorder="1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1" fillId="0" borderId="0" xfId="0" applyFont="1"/>
    <xf numFmtId="172" fontId="0" fillId="0" borderId="0" xfId="0" applyNumberFormat="1"/>
    <xf numFmtId="9" fontId="10" fillId="24" borderId="12" xfId="0" applyNumberFormat="1" applyFont="1" applyFill="1" applyBorder="1" applyAlignment="1">
      <alignment horizontal="center"/>
    </xf>
    <xf numFmtId="0" fontId="9" fillId="0" borderId="0" xfId="0" applyFont="1"/>
    <xf numFmtId="9" fontId="10" fillId="24" borderId="13" xfId="0" applyNumberFormat="1" applyFont="1" applyFill="1" applyBorder="1" applyAlignment="1">
      <alignment horizontal="center"/>
    </xf>
    <xf numFmtId="9" fontId="11" fillId="25" borderId="12" xfId="0" applyNumberFormat="1" applyFont="1" applyFill="1" applyBorder="1" applyAlignment="1">
      <alignment horizontal="center"/>
    </xf>
    <xf numFmtId="38" fontId="1" fillId="0" borderId="0" xfId="0" applyNumberFormat="1" applyFont="1"/>
    <xf numFmtId="0" fontId="5" fillId="0" borderId="0" xfId="0" applyFont="1" applyFill="1"/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26" borderId="17" xfId="0" applyNumberFormat="1" applyFont="1" applyFill="1" applyBorder="1" applyAlignment="1">
      <alignment horizontal="center"/>
    </xf>
    <xf numFmtId="38" fontId="8" fillId="27" borderId="18" xfId="0" applyNumberFormat="1" applyFont="1" applyFill="1" applyBorder="1" applyAlignment="1">
      <alignment horizontal="right"/>
    </xf>
    <xf numFmtId="38" fontId="8" fillId="27" borderId="19" xfId="0" applyNumberFormat="1" applyFont="1" applyFill="1" applyBorder="1" applyAlignment="1">
      <alignment horizontal="right"/>
    </xf>
    <xf numFmtId="38" fontId="1" fillId="26" borderId="20" xfId="0" applyNumberFormat="1" applyFont="1" applyFill="1" applyBorder="1" applyAlignment="1">
      <alignment horizontal="right"/>
    </xf>
    <xf numFmtId="38" fontId="8" fillId="27" borderId="21" xfId="0" applyNumberFormat="1" applyFont="1" applyFill="1" applyBorder="1" applyAlignment="1">
      <alignment horizontal="right"/>
    </xf>
    <xf numFmtId="38" fontId="8" fillId="27" borderId="17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169" fontId="0" fillId="0" borderId="14" xfId="0" applyNumberFormat="1" applyFill="1" applyBorder="1" applyAlignment="1">
      <alignment horizontal="center"/>
    </xf>
    <xf numFmtId="38" fontId="1" fillId="0" borderId="12" xfId="0" applyNumberFormat="1" applyFont="1" applyBorder="1" applyAlignment="1">
      <alignment horizontal="right"/>
    </xf>
    <xf numFmtId="38" fontId="1" fillId="0" borderId="16" xfId="0" applyNumberFormat="1" applyFont="1" applyBorder="1" applyAlignment="1">
      <alignment horizontal="right"/>
    </xf>
    <xf numFmtId="38" fontId="1" fillId="0" borderId="13" xfId="0" applyNumberFormat="1" applyFont="1" applyBorder="1" applyAlignment="1">
      <alignment horizontal="right"/>
    </xf>
    <xf numFmtId="38" fontId="1" fillId="0" borderId="14" xfId="0" applyNumberFormat="1" applyFont="1" applyBorder="1" applyAlignment="1">
      <alignment horizontal="right"/>
    </xf>
    <xf numFmtId="38" fontId="5" fillId="0" borderId="0" xfId="0" applyNumberFormat="1" applyFont="1"/>
    <xf numFmtId="38" fontId="5" fillId="0" borderId="0" xfId="0" applyNumberFormat="1" applyFont="1" applyFill="1"/>
    <xf numFmtId="49" fontId="0" fillId="0" borderId="13" xfId="0" applyNumberFormat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69" fontId="0" fillId="0" borderId="17" xfId="0" applyNumberFormat="1" applyFill="1" applyBorder="1" applyAlignment="1">
      <alignment horizontal="center"/>
    </xf>
    <xf numFmtId="38" fontId="1" fillId="0" borderId="18" xfId="0" applyNumberFormat="1" applyFont="1" applyBorder="1" applyAlignment="1">
      <alignment horizontal="right"/>
    </xf>
    <xf numFmtId="38" fontId="1" fillId="0" borderId="19" xfId="0" applyNumberFormat="1" applyFont="1" applyBorder="1" applyAlignment="1">
      <alignment horizontal="right"/>
    </xf>
    <xf numFmtId="38" fontId="1" fillId="0" borderId="21" xfId="0" applyNumberFormat="1" applyFont="1" applyBorder="1" applyAlignment="1">
      <alignment horizontal="right"/>
    </xf>
    <xf numFmtId="38" fontId="1" fillId="0" borderId="17" xfId="0" applyNumberFormat="1" applyFont="1" applyBorder="1" applyAlignment="1">
      <alignment horizontal="right"/>
    </xf>
    <xf numFmtId="49" fontId="0" fillId="0" borderId="22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169" fontId="0" fillId="0" borderId="24" xfId="0" applyNumberFormat="1" applyFill="1" applyBorder="1" applyAlignment="1">
      <alignment horizontal="center"/>
    </xf>
    <xf numFmtId="38" fontId="1" fillId="0" borderId="22" xfId="0" applyNumberFormat="1" applyFont="1" applyBorder="1" applyAlignment="1">
      <alignment horizontal="right"/>
    </xf>
    <xf numFmtId="38" fontId="1" fillId="0" borderId="25" xfId="0" applyNumberFormat="1" applyFont="1" applyBorder="1" applyAlignment="1">
      <alignment horizontal="right"/>
    </xf>
    <xf numFmtId="38" fontId="1" fillId="0" borderId="23" xfId="0" applyNumberFormat="1" applyFont="1" applyBorder="1" applyAlignment="1">
      <alignment horizontal="right"/>
    </xf>
    <xf numFmtId="38" fontId="1" fillId="0" borderId="24" xfId="0" applyNumberFormat="1" applyFont="1" applyBorder="1" applyAlignment="1">
      <alignment horizontal="right"/>
    </xf>
    <xf numFmtId="49" fontId="1" fillId="0" borderId="12" xfId="0" applyNumberFormat="1" applyFont="1" applyFill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/>
    </xf>
    <xf numFmtId="169" fontId="0" fillId="0" borderId="28" xfId="0" applyNumberFormat="1" applyFill="1" applyBorder="1" applyAlignment="1">
      <alignment horizontal="center"/>
    </xf>
    <xf numFmtId="38" fontId="1" fillId="0" borderId="26" xfId="0" applyNumberFormat="1" applyFont="1" applyBorder="1" applyAlignment="1">
      <alignment horizontal="right"/>
    </xf>
    <xf numFmtId="38" fontId="1" fillId="0" borderId="29" xfId="0" applyNumberFormat="1" applyFont="1" applyBorder="1" applyAlignment="1">
      <alignment horizontal="right"/>
    </xf>
    <xf numFmtId="38" fontId="1" fillId="0" borderId="27" xfId="0" applyNumberFormat="1" applyFont="1" applyBorder="1" applyAlignment="1">
      <alignment horizontal="right"/>
    </xf>
    <xf numFmtId="38" fontId="1" fillId="0" borderId="28" xfId="0" applyNumberFormat="1" applyFont="1" applyBorder="1" applyAlignment="1">
      <alignment horizontal="right"/>
    </xf>
    <xf numFmtId="38" fontId="1" fillId="0" borderId="0" xfId="0" applyNumberFormat="1" applyFont="1" applyFill="1"/>
    <xf numFmtId="0" fontId="1" fillId="0" borderId="0" xfId="0" applyFont="1" applyFill="1"/>
    <xf numFmtId="38" fontId="1" fillId="0" borderId="22" xfId="0" applyNumberFormat="1" applyFont="1" applyFill="1" applyBorder="1" applyAlignment="1">
      <alignment horizontal="right"/>
    </xf>
    <xf numFmtId="38" fontId="1" fillId="0" borderId="25" xfId="0" applyNumberFormat="1" applyFont="1" applyFill="1" applyBorder="1" applyAlignment="1">
      <alignment horizontal="right"/>
    </xf>
    <xf numFmtId="38" fontId="1" fillId="0" borderId="23" xfId="0" applyNumberFormat="1" applyFont="1" applyFill="1" applyBorder="1" applyAlignment="1">
      <alignment horizontal="right"/>
    </xf>
    <xf numFmtId="38" fontId="1" fillId="0" borderId="24" xfId="0" applyNumberFormat="1" applyFont="1" applyFill="1" applyBorder="1" applyAlignment="1">
      <alignment horizontal="right"/>
    </xf>
    <xf numFmtId="0" fontId="5" fillId="0" borderId="0" xfId="0" applyFont="1" applyFill="1" applyBorder="1"/>
    <xf numFmtId="49" fontId="1" fillId="0" borderId="26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169" fontId="0" fillId="0" borderId="30" xfId="0" applyNumberFormat="1" applyFill="1" applyBorder="1" applyAlignment="1">
      <alignment horizontal="center"/>
    </xf>
    <xf numFmtId="169" fontId="0" fillId="0" borderId="31" xfId="0" applyNumberFormat="1" applyFill="1" applyBorder="1" applyAlignment="1">
      <alignment horizontal="center"/>
    </xf>
    <xf numFmtId="169" fontId="1" fillId="0" borderId="32" xfId="0" applyNumberFormat="1" applyFont="1" applyBorder="1" applyAlignment="1">
      <alignment horizontal="center"/>
    </xf>
    <xf numFmtId="38" fontId="1" fillId="0" borderId="33" xfId="0" applyNumberFormat="1" applyFont="1" applyBorder="1" applyAlignment="1">
      <alignment horizontal="right"/>
    </xf>
    <xf numFmtId="38" fontId="1" fillId="0" borderId="34" xfId="0" applyNumberFormat="1" applyFont="1" applyBorder="1" applyAlignment="1">
      <alignment horizontal="right"/>
    </xf>
    <xf numFmtId="169" fontId="1" fillId="0" borderId="35" xfId="0" applyNumberFormat="1" applyFont="1" applyBorder="1" applyAlignment="1">
      <alignment horizontal="center"/>
    </xf>
    <xf numFmtId="38" fontId="1" fillId="0" borderId="36" xfId="0" applyNumberFormat="1" applyFont="1" applyBorder="1" applyAlignment="1">
      <alignment horizontal="right"/>
    </xf>
    <xf numFmtId="38" fontId="1" fillId="0" borderId="32" xfId="0" applyNumberFormat="1" applyFont="1" applyBorder="1" applyAlignment="1">
      <alignment horizontal="right"/>
    </xf>
    <xf numFmtId="38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26" borderId="14" xfId="0" applyFont="1" applyFill="1" applyBorder="1" applyAlignment="1">
      <alignment horizontal="center"/>
    </xf>
    <xf numFmtId="0" fontId="1" fillId="26" borderId="15" xfId="0" applyFont="1" applyFill="1" applyBorder="1" applyAlignment="1">
      <alignment horizontal="center"/>
    </xf>
    <xf numFmtId="38" fontId="1" fillId="26" borderId="18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/>
    </xf>
    <xf numFmtId="169" fontId="0" fillId="26" borderId="22" xfId="0" applyNumberFormat="1" applyFill="1" applyBorder="1" applyAlignment="1">
      <alignment horizontal="center"/>
    </xf>
    <xf numFmtId="38" fontId="1" fillId="26" borderId="22" xfId="0" applyNumberFormat="1" applyFont="1" applyFill="1" applyBorder="1" applyAlignment="1">
      <alignment horizontal="right"/>
    </xf>
    <xf numFmtId="169" fontId="1" fillId="26" borderId="22" xfId="0" applyNumberFormat="1" applyFont="1" applyFill="1" applyBorder="1" applyAlignment="1">
      <alignment horizontal="right"/>
    </xf>
    <xf numFmtId="169" fontId="0" fillId="26" borderId="12" xfId="0" applyNumberFormat="1" applyFill="1" applyBorder="1" applyAlignment="1">
      <alignment horizontal="center"/>
    </xf>
    <xf numFmtId="38" fontId="1" fillId="26" borderId="12" xfId="0" applyNumberFormat="1" applyFont="1" applyFill="1" applyBorder="1" applyAlignment="1">
      <alignment horizontal="right"/>
    </xf>
    <xf numFmtId="169" fontId="1" fillId="26" borderId="12" xfId="0" applyNumberFormat="1" applyFont="1" applyFill="1" applyBorder="1" applyAlignment="1">
      <alignment horizontal="right"/>
    </xf>
    <xf numFmtId="38" fontId="1" fillId="0" borderId="12" xfId="0" applyNumberFormat="1" applyFont="1" applyFill="1" applyBorder="1" applyAlignment="1">
      <alignment horizontal="right"/>
    </xf>
    <xf numFmtId="169" fontId="0" fillId="26" borderId="26" xfId="0" applyNumberFormat="1" applyFill="1" applyBorder="1" applyAlignment="1">
      <alignment horizontal="center"/>
    </xf>
    <xf numFmtId="169" fontId="1" fillId="26" borderId="26" xfId="0" applyNumberFormat="1" applyFont="1" applyFill="1" applyBorder="1" applyAlignment="1">
      <alignment horizontal="right"/>
    </xf>
    <xf numFmtId="38" fontId="1" fillId="0" borderId="26" xfId="0" applyNumberFormat="1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center"/>
    </xf>
    <xf numFmtId="169" fontId="0" fillId="26" borderId="33" xfId="0" applyNumberFormat="1" applyFill="1" applyBorder="1" applyAlignment="1">
      <alignment horizontal="center"/>
    </xf>
    <xf numFmtId="169" fontId="1" fillId="26" borderId="33" xfId="0" applyNumberFormat="1" applyFont="1" applyFill="1" applyBorder="1" applyAlignment="1">
      <alignment horizontal="right"/>
    </xf>
    <xf numFmtId="38" fontId="1" fillId="0" borderId="33" xfId="0" applyNumberFormat="1" applyFont="1" applyFill="1" applyBorder="1" applyAlignment="1">
      <alignment horizontal="right"/>
    </xf>
    <xf numFmtId="169" fontId="0" fillId="26" borderId="18" xfId="0" applyNumberFormat="1" applyFill="1" applyBorder="1" applyAlignment="1">
      <alignment horizontal="center"/>
    </xf>
    <xf numFmtId="169" fontId="1" fillId="26" borderId="18" xfId="0" applyNumberFormat="1" applyFont="1" applyFill="1" applyBorder="1" applyAlignment="1">
      <alignment horizontal="right"/>
    </xf>
    <xf numFmtId="38" fontId="1" fillId="0" borderId="18" xfId="0" applyNumberFormat="1" applyFont="1" applyFill="1" applyBorder="1" applyAlignment="1">
      <alignment horizontal="right"/>
    </xf>
    <xf numFmtId="169" fontId="1" fillId="26" borderId="26" xfId="0" applyNumberFormat="1" applyFont="1" applyFill="1" applyBorder="1" applyAlignment="1">
      <alignment horizontal="center"/>
    </xf>
    <xf numFmtId="38" fontId="5" fillId="0" borderId="12" xfId="0" applyNumberFormat="1" applyFont="1" applyBorder="1" applyAlignment="1">
      <alignment horizontal="right"/>
    </xf>
    <xf numFmtId="169" fontId="5" fillId="26" borderId="12" xfId="0" applyNumberFormat="1" applyFont="1" applyFill="1" applyBorder="1" applyAlignment="1">
      <alignment horizontal="right"/>
    </xf>
    <xf numFmtId="38" fontId="5" fillId="0" borderId="12" xfId="0" applyNumberFormat="1" applyFont="1" applyFill="1" applyBorder="1" applyAlignment="1">
      <alignment horizontal="right"/>
    </xf>
    <xf numFmtId="49" fontId="1" fillId="0" borderId="18" xfId="0" applyNumberFormat="1" applyFont="1" applyFill="1" applyBorder="1" applyAlignment="1">
      <alignment horizontal="center"/>
    </xf>
    <xf numFmtId="38" fontId="5" fillId="0" borderId="18" xfId="0" applyNumberFormat="1" applyFont="1" applyBorder="1" applyAlignment="1">
      <alignment horizontal="right"/>
    </xf>
    <xf numFmtId="169" fontId="5" fillId="26" borderId="18" xfId="0" applyNumberFormat="1" applyFont="1" applyFill="1" applyBorder="1" applyAlignment="1">
      <alignment horizontal="right"/>
    </xf>
    <xf numFmtId="38" fontId="5" fillId="0" borderId="18" xfId="0" applyNumberFormat="1" applyFont="1" applyFill="1" applyBorder="1" applyAlignment="1">
      <alignment horizontal="right"/>
    </xf>
    <xf numFmtId="38" fontId="5" fillId="0" borderId="22" xfId="0" applyNumberFormat="1" applyFont="1" applyBorder="1" applyAlignment="1">
      <alignment horizontal="right"/>
    </xf>
    <xf numFmtId="169" fontId="5" fillId="26" borderId="22" xfId="0" applyNumberFormat="1" applyFont="1" applyFill="1" applyBorder="1" applyAlignment="1">
      <alignment horizontal="right"/>
    </xf>
    <xf numFmtId="38" fontId="5" fillId="0" borderId="22" xfId="0" applyNumberFormat="1" applyFont="1" applyFill="1" applyBorder="1" applyAlignment="1">
      <alignment horizontal="right"/>
    </xf>
    <xf numFmtId="38" fontId="5" fillId="0" borderId="26" xfId="0" applyNumberFormat="1" applyFont="1" applyBorder="1" applyAlignment="1">
      <alignment horizontal="right"/>
    </xf>
    <xf numFmtId="169" fontId="5" fillId="26" borderId="26" xfId="0" applyNumberFormat="1" applyFont="1" applyFill="1" applyBorder="1" applyAlignment="1">
      <alignment horizontal="right"/>
    </xf>
    <xf numFmtId="38" fontId="5" fillId="0" borderId="26" xfId="0" applyNumberFormat="1" applyFont="1" applyFill="1" applyBorder="1" applyAlignment="1">
      <alignment horizontal="right"/>
    </xf>
    <xf numFmtId="169" fontId="1" fillId="26" borderId="33" xfId="0" applyNumberFormat="1" applyFont="1" applyFill="1" applyBorder="1" applyAlignment="1">
      <alignment horizontal="center"/>
    </xf>
    <xf numFmtId="38" fontId="1" fillId="28" borderId="33" xfId="0" applyNumberFormat="1" applyFont="1" applyFill="1" applyBorder="1" applyAlignment="1">
      <alignment horizontal="right"/>
    </xf>
    <xf numFmtId="169" fontId="1" fillId="0" borderId="18" xfId="0" applyNumberFormat="1" applyFont="1" applyBorder="1" applyAlignment="1">
      <alignment horizontal="right"/>
    </xf>
    <xf numFmtId="169" fontId="1" fillId="0" borderId="19" xfId="0" applyNumberFormat="1" applyFont="1" applyBorder="1" applyAlignment="1">
      <alignment horizontal="right"/>
    </xf>
    <xf numFmtId="169" fontId="1" fillId="26" borderId="20" xfId="0" applyNumberFormat="1" applyFont="1" applyFill="1" applyBorder="1" applyAlignment="1">
      <alignment horizontal="right"/>
    </xf>
    <xf numFmtId="169" fontId="1" fillId="0" borderId="21" xfId="0" applyNumberFormat="1" applyFont="1" applyBorder="1" applyAlignment="1">
      <alignment horizontal="right"/>
    </xf>
    <xf numFmtId="169" fontId="1" fillId="0" borderId="17" xfId="0" applyNumberFormat="1" applyFont="1" applyBorder="1" applyAlignment="1">
      <alignment horizontal="right"/>
    </xf>
    <xf numFmtId="169" fontId="1" fillId="0" borderId="22" xfId="0" applyNumberFormat="1" applyFont="1" applyBorder="1" applyAlignment="1">
      <alignment horizontal="right"/>
    </xf>
    <xf numFmtId="169" fontId="1" fillId="0" borderId="12" xfId="0" applyNumberFormat="1" applyFont="1" applyBorder="1" applyAlignment="1">
      <alignment horizontal="right"/>
    </xf>
    <xf numFmtId="169" fontId="1" fillId="0" borderId="26" xfId="0" applyNumberFormat="1" applyFont="1" applyBorder="1" applyAlignment="1">
      <alignment horizontal="right"/>
    </xf>
    <xf numFmtId="169" fontId="1" fillId="0" borderId="33" xfId="0" applyNumberFormat="1" applyFont="1" applyBorder="1" applyAlignment="1">
      <alignment horizontal="right"/>
    </xf>
    <xf numFmtId="169" fontId="5" fillId="26" borderId="33" xfId="0" applyNumberFormat="1" applyFont="1" applyFill="1" applyBorder="1" applyAlignment="1">
      <alignment horizontal="right"/>
    </xf>
    <xf numFmtId="169" fontId="5" fillId="0" borderId="12" xfId="0" applyNumberFormat="1" applyFont="1" applyBorder="1" applyAlignment="1">
      <alignment horizontal="right"/>
    </xf>
    <xf numFmtId="169" fontId="5" fillId="0" borderId="18" xfId="0" applyNumberFormat="1" applyFont="1" applyBorder="1" applyAlignment="1">
      <alignment horizontal="right"/>
    </xf>
    <xf numFmtId="169" fontId="5" fillId="0" borderId="22" xfId="0" applyNumberFormat="1" applyFont="1" applyBorder="1" applyAlignment="1">
      <alignment horizontal="right"/>
    </xf>
    <xf numFmtId="169" fontId="5" fillId="0" borderId="26" xfId="0" applyNumberFormat="1" applyFont="1" applyBorder="1" applyAlignment="1">
      <alignment horizontal="right"/>
    </xf>
    <xf numFmtId="169" fontId="1" fillId="28" borderId="33" xfId="0" applyNumberFormat="1" applyFont="1" applyFill="1" applyBorder="1" applyAlignment="1">
      <alignment horizontal="right"/>
    </xf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172" fontId="0" fillId="0" borderId="37" xfId="0" applyNumberFormat="1" applyBorder="1"/>
    <xf numFmtId="172" fontId="0" fillId="0" borderId="0" xfId="0" applyNumberFormat="1" applyFill="1" applyBorder="1"/>
    <xf numFmtId="1" fontId="2" fillId="0" borderId="0" xfId="0" applyNumberFormat="1" applyFont="1" applyFill="1" applyBorder="1"/>
    <xf numFmtId="38" fontId="3" fillId="0" borderId="0" xfId="0" applyNumberFormat="1" applyFont="1" applyFill="1" applyBorder="1"/>
    <xf numFmtId="0" fontId="3" fillId="0" borderId="0" xfId="0" applyFont="1" applyFill="1" applyBorder="1"/>
    <xf numFmtId="172" fontId="3" fillId="0" borderId="0" xfId="0" applyNumberFormat="1" applyFont="1" applyFill="1" applyBorder="1"/>
    <xf numFmtId="0" fontId="35" fillId="0" borderId="0" xfId="0" applyFont="1" applyFill="1" applyBorder="1"/>
    <xf numFmtId="0" fontId="35" fillId="0" borderId="0" xfId="0" applyFont="1" applyFill="1"/>
    <xf numFmtId="172" fontId="35" fillId="0" borderId="0" xfId="0" applyNumberFormat="1" applyFont="1" applyFill="1" applyBorder="1"/>
    <xf numFmtId="172" fontId="35" fillId="0" borderId="0" xfId="0" applyNumberFormat="1" applyFont="1" applyFill="1"/>
    <xf numFmtId="172" fontId="3" fillId="0" borderId="0" xfId="0" applyNumberFormat="1" applyFont="1" applyFill="1" applyBorder="1" applyAlignment="1">
      <alignment horizontal="center"/>
    </xf>
    <xf numFmtId="172" fontId="35" fillId="0" borderId="0" xfId="0" applyNumberFormat="1" applyFont="1" applyFill="1" applyBorder="1" applyAlignment="1">
      <alignment horizontal="center"/>
    </xf>
    <xf numFmtId="172" fontId="35" fillId="0" borderId="0" xfId="0" applyNumberFormat="1" applyFont="1" applyFill="1" applyAlignment="1">
      <alignment horizontal="center"/>
    </xf>
    <xf numFmtId="38" fontId="35" fillId="0" borderId="0" xfId="0" applyNumberFormat="1" applyFont="1" applyFill="1" applyBorder="1"/>
    <xf numFmtId="38" fontId="35" fillId="0" borderId="0" xfId="0" applyNumberFormat="1" applyFont="1" applyFill="1"/>
    <xf numFmtId="0" fontId="2" fillId="0" borderId="37" xfId="0" applyFont="1" applyFill="1" applyBorder="1" applyAlignment="1" applyProtection="1">
      <alignment horizontal="center"/>
      <protection locked="0"/>
    </xf>
    <xf numFmtId="172" fontId="2" fillId="0" borderId="37" xfId="0" applyNumberFormat="1" applyFont="1" applyFill="1" applyBorder="1" applyAlignment="1" applyProtection="1">
      <alignment horizontal="center" wrapText="1"/>
      <protection locked="0"/>
    </xf>
    <xf numFmtId="172" fontId="2" fillId="0" borderId="37" xfId="0" applyNumberFormat="1" applyFont="1" applyFill="1" applyBorder="1" applyAlignment="1" applyProtection="1">
      <alignment horizontal="center" textRotation="180" wrapText="1"/>
      <protection locked="0"/>
    </xf>
    <xf numFmtId="172" fontId="2" fillId="0" borderId="37" xfId="0" applyNumberFormat="1" applyFont="1" applyFill="1" applyBorder="1" applyAlignment="1" applyProtection="1">
      <alignment horizontal="center"/>
      <protection locked="0"/>
    </xf>
    <xf numFmtId="38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1" fontId="37" fillId="0" borderId="0" xfId="0" applyNumberFormat="1" applyFont="1" applyFill="1" applyBorder="1" applyProtection="1">
      <protection locked="0"/>
    </xf>
    <xf numFmtId="171" fontId="37" fillId="0" borderId="0" xfId="0" applyNumberFormat="1" applyFont="1" applyFill="1" applyBorder="1" applyProtection="1">
      <protection locked="0"/>
    </xf>
    <xf numFmtId="0" fontId="37" fillId="0" borderId="0" xfId="0" applyFont="1" applyFill="1" applyBorder="1" applyProtection="1">
      <protection locked="0"/>
    </xf>
    <xf numFmtId="2" fontId="37" fillId="0" borderId="0" xfId="0" applyNumberFormat="1" applyFont="1" applyFill="1" applyBorder="1" applyProtection="1">
      <protection locked="0"/>
    </xf>
    <xf numFmtId="172" fontId="37" fillId="0" borderId="0" xfId="0" applyNumberFormat="1" applyFont="1" applyFill="1" applyBorder="1" applyAlignment="1" applyProtection="1">
      <alignment horizontal="center"/>
      <protection locked="0"/>
    </xf>
    <xf numFmtId="172" fontId="37" fillId="0" borderId="0" xfId="0" applyNumberFormat="1" applyFont="1" applyFill="1" applyBorder="1" applyProtection="1">
      <protection locked="0"/>
    </xf>
    <xf numFmtId="38" fontId="37" fillId="0" borderId="0" xfId="0" applyNumberFormat="1" applyFont="1" applyFill="1" applyProtection="1">
      <protection locked="0"/>
    </xf>
    <xf numFmtId="0" fontId="37" fillId="0" borderId="0" xfId="0" applyFont="1" applyFill="1" applyProtection="1">
      <protection locked="0"/>
    </xf>
    <xf numFmtId="0" fontId="3" fillId="29" borderId="0" xfId="0" applyFont="1" applyFill="1" applyBorder="1" applyProtection="1">
      <protection locked="0"/>
    </xf>
    <xf numFmtId="172" fontId="3" fillId="29" borderId="0" xfId="0" applyNumberFormat="1" applyFont="1" applyFill="1" applyBorder="1" applyAlignment="1" applyProtection="1">
      <alignment horizontal="center"/>
      <protection locked="0"/>
    </xf>
    <xf numFmtId="172" fontId="3" fillId="29" borderId="0" xfId="0" applyNumberFormat="1" applyFont="1" applyFill="1" applyBorder="1" applyProtection="1">
      <protection locked="0"/>
    </xf>
    <xf numFmtId="38" fontId="3" fillId="29" borderId="0" xfId="0" applyNumberFormat="1" applyFont="1" applyFill="1" applyBorder="1" applyProtection="1">
      <protection locked="0"/>
    </xf>
    <xf numFmtId="0" fontId="3" fillId="29" borderId="0" xfId="0" applyFont="1" applyFill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72" fontId="3" fillId="0" borderId="0" xfId="0" applyNumberFormat="1" applyFont="1" applyFill="1" applyBorder="1" applyProtection="1">
      <protection locked="0"/>
    </xf>
    <xf numFmtId="172" fontId="3" fillId="0" borderId="0" xfId="0" applyNumberFormat="1" applyFont="1" applyFill="1" applyBorder="1" applyAlignment="1" applyProtection="1">
      <alignment horizontal="center"/>
      <protection locked="0"/>
    </xf>
    <xf numFmtId="38" fontId="3" fillId="0" borderId="0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 applyProtection="1">
      <protection locked="0"/>
    </xf>
    <xf numFmtId="1" fontId="2" fillId="0" borderId="37" xfId="0" applyNumberFormat="1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38" fontId="37" fillId="0" borderId="0" xfId="0" applyNumberFormat="1" applyFont="1" applyFill="1" applyBorder="1" applyProtection="1">
      <protection locked="0"/>
    </xf>
    <xf numFmtId="172" fontId="3" fillId="0" borderId="0" xfId="0" applyNumberFormat="1" applyFont="1" applyFill="1" applyProtection="1">
      <protection locked="0"/>
    </xf>
    <xf numFmtId="172" fontId="3" fillId="0" borderId="0" xfId="0" applyNumberFormat="1" applyFont="1" applyFill="1" applyAlignment="1" applyProtection="1">
      <alignment horizontal="center"/>
      <protection locked="0"/>
    </xf>
    <xf numFmtId="38" fontId="3" fillId="0" borderId="0" xfId="0" applyNumberFormat="1" applyFont="1" applyFill="1" applyProtection="1">
      <protection locked="0"/>
    </xf>
    <xf numFmtId="172" fontId="37" fillId="0" borderId="0" xfId="0" applyNumberFormat="1" applyFont="1" applyFill="1" applyAlignment="1" applyProtection="1">
      <alignment horizontal="center"/>
      <protection locked="0"/>
    </xf>
    <xf numFmtId="172" fontId="37" fillId="0" borderId="0" xfId="0" applyNumberFormat="1" applyFont="1" applyFill="1" applyProtection="1">
      <protection locked="0"/>
    </xf>
    <xf numFmtId="1" fontId="3" fillId="0" borderId="0" xfId="0" applyNumberFormat="1" applyFont="1" applyFill="1" applyBorder="1" applyProtection="1">
      <protection locked="0"/>
    </xf>
    <xf numFmtId="1" fontId="3" fillId="0" borderId="37" xfId="0" applyNumberFormat="1" applyFont="1" applyFill="1" applyBorder="1" applyProtection="1">
      <protection locked="0"/>
    </xf>
    <xf numFmtId="172" fontId="3" fillId="0" borderId="37" xfId="0" applyNumberFormat="1" applyFont="1" applyFill="1" applyBorder="1" applyProtection="1">
      <protection locked="0"/>
    </xf>
    <xf numFmtId="172" fontId="3" fillId="0" borderId="37" xfId="0" applyNumberFormat="1" applyFont="1" applyFill="1" applyBorder="1" applyAlignment="1" applyProtection="1">
      <alignment horizontal="center"/>
      <protection locked="0"/>
    </xf>
    <xf numFmtId="38" fontId="3" fillId="0" borderId="37" xfId="0" applyNumberFormat="1" applyFont="1" applyFill="1" applyBorder="1" applyProtection="1">
      <protection locked="0"/>
    </xf>
    <xf numFmtId="1" fontId="2" fillId="0" borderId="0" xfId="0" applyNumberFormat="1" applyFont="1" applyFill="1" applyProtection="1">
      <protection locked="0"/>
    </xf>
    <xf numFmtId="38" fontId="37" fillId="0" borderId="0" xfId="0" applyNumberFormat="1" applyFont="1" applyFill="1" applyBorder="1" applyAlignment="1" applyProtection="1">
      <alignment horizontal="right"/>
      <protection locked="0"/>
    </xf>
    <xf numFmtId="1" fontId="37" fillId="0" borderId="0" xfId="0" applyNumberFormat="1" applyFont="1" applyFill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171" fontId="37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Protection="1">
      <protection locked="0"/>
    </xf>
    <xf numFmtId="0" fontId="35" fillId="0" borderId="37" xfId="0" applyFont="1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172" fontId="38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0" applyNumberFormat="1" applyFont="1" applyFill="1" applyBorder="1" applyProtection="1">
      <protection locked="0"/>
    </xf>
    <xf numFmtId="0" fontId="39" fillId="0" borderId="0" xfId="0" applyFont="1" applyFill="1" applyBorder="1" applyProtection="1">
      <protection locked="0"/>
    </xf>
    <xf numFmtId="0" fontId="38" fillId="0" borderId="0" xfId="0" applyFont="1" applyFill="1" applyProtection="1">
      <protection locked="0"/>
    </xf>
    <xf numFmtId="38" fontId="38" fillId="0" borderId="0" xfId="0" applyNumberFormat="1" applyFont="1" applyFill="1" applyBorder="1" applyProtection="1">
      <protection locked="0"/>
    </xf>
    <xf numFmtId="0" fontId="40" fillId="0" borderId="0" xfId="0" applyFont="1" applyFill="1" applyBorder="1" applyProtection="1">
      <protection locked="0"/>
    </xf>
    <xf numFmtId="172" fontId="40" fillId="0" borderId="0" xfId="0" applyNumberFormat="1" applyFont="1" applyFill="1" applyBorder="1" applyAlignment="1" applyProtection="1">
      <alignment horizontal="center"/>
      <protection locked="0"/>
    </xf>
    <xf numFmtId="172" fontId="40" fillId="0" borderId="0" xfId="0" applyNumberFormat="1" applyFont="1" applyFill="1" applyBorder="1" applyProtection="1">
      <protection locked="0"/>
    </xf>
    <xf numFmtId="16" fontId="3" fillId="0" borderId="37" xfId="0" applyNumberFormat="1" applyFont="1" applyFill="1" applyBorder="1" applyProtection="1">
      <protection locked="0"/>
    </xf>
    <xf numFmtId="1" fontId="37" fillId="0" borderId="37" xfId="0" applyNumberFormat="1" applyFont="1" applyFill="1" applyBorder="1" applyProtection="1">
      <protection locked="0"/>
    </xf>
    <xf numFmtId="0" fontId="38" fillId="0" borderId="37" xfId="0" applyFont="1" applyFill="1" applyBorder="1" applyProtection="1">
      <protection locked="0"/>
    </xf>
    <xf numFmtId="172" fontId="38" fillId="0" borderId="37" xfId="0" applyNumberFormat="1" applyFont="1" applyFill="1" applyBorder="1" applyProtection="1">
      <protection locked="0"/>
    </xf>
    <xf numFmtId="172" fontId="38" fillId="0" borderId="37" xfId="0" applyNumberFormat="1" applyFont="1" applyFill="1" applyBorder="1" applyAlignment="1" applyProtection="1">
      <alignment horizontal="center"/>
      <protection locked="0"/>
    </xf>
    <xf numFmtId="38" fontId="38" fillId="0" borderId="37" xfId="0" applyNumberFormat="1" applyFont="1" applyFill="1" applyBorder="1" applyProtection="1">
      <protection locked="0"/>
    </xf>
    <xf numFmtId="38" fontId="34" fillId="0" borderId="0" xfId="0" applyNumberFormat="1" applyFont="1" applyFill="1" applyBorder="1" applyAlignment="1" applyProtection="1">
      <alignment wrapText="1"/>
      <protection locked="0"/>
    </xf>
    <xf numFmtId="0" fontId="34" fillId="0" borderId="0" xfId="0" applyFont="1" applyFill="1" applyProtection="1">
      <protection locked="0"/>
    </xf>
    <xf numFmtId="0" fontId="41" fillId="30" borderId="0" xfId="0" applyFont="1" applyFill="1" applyBorder="1" applyAlignment="1" applyProtection="1">
      <alignment horizontal="center"/>
    </xf>
    <xf numFmtId="2" fontId="41" fillId="30" borderId="0" xfId="0" applyNumberFormat="1" applyFont="1" applyFill="1" applyBorder="1" applyAlignment="1" applyProtection="1">
      <alignment horizontal="center"/>
    </xf>
    <xf numFmtId="172" fontId="34" fillId="30" borderId="0" xfId="0" applyNumberFormat="1" applyFont="1" applyFill="1" applyBorder="1" applyAlignment="1" applyProtection="1">
      <alignment horizontal="center" textRotation="180" wrapText="1"/>
      <protection locked="0"/>
    </xf>
    <xf numFmtId="172" fontId="34" fillId="30" borderId="0" xfId="0" applyNumberFormat="1" applyFont="1" applyFill="1" applyBorder="1" applyAlignment="1" applyProtection="1">
      <alignment horizontal="center" wrapText="1"/>
      <protection locked="0"/>
    </xf>
    <xf numFmtId="172" fontId="34" fillId="30" borderId="0" xfId="0" applyNumberFormat="1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Protection="1">
      <protection locked="0"/>
    </xf>
    <xf numFmtId="22" fontId="10" fillId="30" borderId="0" xfId="0" applyNumberFormat="1" applyFont="1" applyFill="1" applyBorder="1" applyAlignment="1" applyProtection="1">
      <alignment horizontal="center" wrapText="1"/>
      <protection locked="0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0" fillId="0" borderId="0" xfId="0" applyProtection="1">
      <protection locked="0"/>
    </xf>
    <xf numFmtId="0" fontId="0" fillId="0" borderId="38" xfId="0" applyFill="1" applyBorder="1" applyAlignment="1" applyProtection="1">
      <alignment horizontal="center"/>
      <protection locked="0"/>
    </xf>
    <xf numFmtId="49" fontId="2" fillId="0" borderId="18" xfId="0" applyNumberFormat="1" applyFont="1" applyBorder="1" applyAlignment="1" applyProtection="1">
      <alignment horizontal="center"/>
      <protection locked="0"/>
    </xf>
    <xf numFmtId="49" fontId="2" fillId="24" borderId="18" xfId="0" applyNumberFormat="1" applyFont="1" applyFill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33" xfId="0" applyNumberFormat="1" applyFont="1" applyFill="1" applyBorder="1" applyAlignment="1" applyProtection="1">
      <alignment horizontal="center"/>
      <protection locked="0"/>
    </xf>
    <xf numFmtId="49" fontId="0" fillId="33" borderId="33" xfId="0" applyNumberFormat="1" applyFill="1" applyBorder="1" applyAlignment="1" applyProtection="1">
      <alignment horizontal="center"/>
      <protection locked="0"/>
    </xf>
    <xf numFmtId="49" fontId="0" fillId="33" borderId="33" xfId="0" applyNumberFormat="1" applyFill="1" applyBorder="1" applyAlignment="1" applyProtection="1">
      <alignment horizontal="left"/>
      <protection locked="0"/>
    </xf>
    <xf numFmtId="38" fontId="0" fillId="33" borderId="33" xfId="0" applyNumberFormat="1" applyFill="1" applyBorder="1" applyAlignment="1" applyProtection="1">
      <alignment horizontal="right"/>
      <protection locked="0"/>
    </xf>
    <xf numFmtId="49" fontId="0" fillId="24" borderId="33" xfId="0" applyNumberFormat="1" applyFill="1" applyBorder="1" applyAlignment="1" applyProtection="1">
      <alignment horizontal="left"/>
      <protection locked="0"/>
    </xf>
    <xf numFmtId="49" fontId="0" fillId="33" borderId="12" xfId="0" applyNumberFormat="1" applyFill="1" applyBorder="1" applyAlignment="1" applyProtection="1">
      <alignment horizontal="left"/>
      <protection locked="0"/>
    </xf>
    <xf numFmtId="38" fontId="0" fillId="33" borderId="12" xfId="0" applyNumberFormat="1" applyFill="1" applyBorder="1" applyAlignment="1" applyProtection="1">
      <alignment horizontal="right"/>
      <protection locked="0"/>
    </xf>
    <xf numFmtId="49" fontId="0" fillId="24" borderId="12" xfId="0" applyNumberFormat="1" applyFill="1" applyBorder="1" applyAlignment="1" applyProtection="1">
      <alignment horizontal="left"/>
      <protection locked="0"/>
    </xf>
    <xf numFmtId="49" fontId="0" fillId="33" borderId="12" xfId="0" applyNumberFormat="1" applyFill="1" applyBorder="1" applyAlignment="1" applyProtection="1">
      <alignment horizontal="center"/>
      <protection locked="0"/>
    </xf>
    <xf numFmtId="49" fontId="0" fillId="33" borderId="12" xfId="0" applyNumberFormat="1" applyFill="1" applyBorder="1" applyProtection="1">
      <protection locked="0"/>
    </xf>
    <xf numFmtId="38" fontId="0" fillId="33" borderId="12" xfId="0" applyNumberFormat="1" applyFill="1" applyBorder="1" applyProtection="1">
      <protection locked="0"/>
    </xf>
    <xf numFmtId="49" fontId="0" fillId="0" borderId="11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22" fontId="34" fillId="0" borderId="39" xfId="0" applyNumberFormat="1" applyFont="1" applyBorder="1" applyAlignment="1" applyProtection="1">
      <alignment horizontal="center"/>
      <protection locked="0"/>
    </xf>
    <xf numFmtId="0" fontId="10" fillId="0" borderId="15" xfId="0" applyFont="1" applyFill="1" applyBorder="1" applyProtection="1">
      <protection locked="0"/>
    </xf>
    <xf numFmtId="0" fontId="10" fillId="0" borderId="12" xfId="0" applyFont="1" applyBorder="1" applyProtection="1">
      <protection locked="0"/>
    </xf>
    <xf numFmtId="195" fontId="34" fillId="0" borderId="40" xfId="0" applyNumberFormat="1" applyFont="1" applyFill="1" applyBorder="1" applyAlignment="1" applyProtection="1">
      <alignment horizontal="center" wrapText="1"/>
      <protection locked="0"/>
    </xf>
    <xf numFmtId="0" fontId="34" fillId="0" borderId="41" xfId="0" applyFont="1" applyFill="1" applyBorder="1" applyAlignment="1" applyProtection="1">
      <alignment horizontal="center" wrapText="1"/>
      <protection locked="0"/>
    </xf>
    <xf numFmtId="173" fontId="34" fillId="0" borderId="42" xfId="0" applyNumberFormat="1" applyFont="1" applyFill="1" applyBorder="1" applyAlignment="1" applyProtection="1">
      <alignment horizontal="center" wrapText="1"/>
      <protection locked="0"/>
    </xf>
    <xf numFmtId="0" fontId="36" fillId="0" borderId="43" xfId="0" applyFont="1" applyBorder="1" applyAlignment="1" applyProtection="1">
      <alignment horizontal="center" vertical="center" wrapText="1"/>
      <protection locked="0"/>
    </xf>
    <xf numFmtId="173" fontId="2" fillId="0" borderId="44" xfId="0" applyNumberFormat="1" applyFont="1" applyFill="1" applyBorder="1" applyAlignment="1" applyProtection="1">
      <alignment horizontal="center" wrapText="1"/>
      <protection locked="0"/>
    </xf>
    <xf numFmtId="0" fontId="34" fillId="30" borderId="43" xfId="0" applyFont="1" applyFill="1" applyBorder="1" applyAlignment="1" applyProtection="1">
      <alignment horizontal="center" vertical="center" wrapText="1"/>
    </xf>
    <xf numFmtId="0" fontId="34" fillId="31" borderId="44" xfId="0" applyFont="1" applyFill="1" applyBorder="1" applyAlignment="1" applyProtection="1">
      <alignment horizontal="center" vertical="center" wrapText="1"/>
      <protection locked="0"/>
    </xf>
    <xf numFmtId="0" fontId="34" fillId="0" borderId="45" xfId="0" applyFont="1" applyFill="1" applyBorder="1" applyAlignment="1" applyProtection="1">
      <alignment horizontal="center" vertical="center" wrapText="1"/>
      <protection locked="0"/>
    </xf>
    <xf numFmtId="0" fontId="34" fillId="0" borderId="43" xfId="0" applyFont="1" applyFill="1" applyBorder="1" applyAlignment="1" applyProtection="1">
      <alignment horizontal="center" vertical="center" wrapText="1"/>
      <protection locked="0"/>
    </xf>
    <xf numFmtId="0" fontId="2" fillId="30" borderId="46" xfId="0" applyFont="1" applyFill="1" applyBorder="1" applyAlignment="1" applyProtection="1">
      <alignment horizontal="center" vertical="center" textRotation="180" wrapText="1"/>
      <protection locked="0"/>
    </xf>
    <xf numFmtId="0" fontId="2" fillId="0" borderId="47" xfId="0" applyNumberFormat="1" applyFont="1" applyFill="1" applyBorder="1" applyAlignment="1" applyProtection="1">
      <alignment horizontal="center" vertical="center" textRotation="180" wrapText="1"/>
      <protection locked="0"/>
    </xf>
    <xf numFmtId="0" fontId="2" fillId="30" borderId="45" xfId="0" applyFont="1" applyFill="1" applyBorder="1" applyAlignment="1" applyProtection="1">
      <alignment horizontal="center" vertical="center" textRotation="180" wrapText="1"/>
      <protection locked="0"/>
    </xf>
    <xf numFmtId="0" fontId="2" fillId="0" borderId="47" xfId="0" applyFont="1" applyFill="1" applyBorder="1" applyAlignment="1" applyProtection="1">
      <alignment horizontal="center" vertical="center" textRotation="180" wrapText="1"/>
      <protection locked="0"/>
    </xf>
    <xf numFmtId="0" fontId="2" fillId="30" borderId="45" xfId="0" applyNumberFormat="1" applyFont="1" applyFill="1" applyBorder="1" applyAlignment="1" applyProtection="1">
      <alignment horizontal="center" vertical="center" textRotation="180" wrapText="1"/>
      <protection locked="0"/>
    </xf>
    <xf numFmtId="0" fontId="34" fillId="0" borderId="15" xfId="0" applyFont="1" applyFill="1" applyBorder="1" applyAlignment="1" applyProtection="1">
      <alignment horizontal="center" wrapText="1"/>
      <protection locked="0"/>
    </xf>
    <xf numFmtId="0" fontId="34" fillId="0" borderId="12" xfId="0" applyFont="1" applyBorder="1" applyAlignment="1" applyProtection="1">
      <alignment horizontal="center" wrapText="1"/>
      <protection locked="0"/>
    </xf>
    <xf numFmtId="195" fontId="34" fillId="0" borderId="32" xfId="0" applyNumberFormat="1" applyFont="1" applyFill="1" applyBorder="1" applyProtection="1">
      <protection locked="0"/>
    </xf>
    <xf numFmtId="0" fontId="44" fillId="0" borderId="33" xfId="0" applyFont="1" applyFill="1" applyBorder="1" applyAlignment="1" applyProtection="1">
      <alignment horizontal="right"/>
      <protection locked="0"/>
    </xf>
    <xf numFmtId="173" fontId="10" fillId="0" borderId="33" xfId="0" applyNumberFormat="1" applyFont="1" applyFill="1" applyBorder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right"/>
      <protection locked="0"/>
    </xf>
    <xf numFmtId="38" fontId="34" fillId="0" borderId="49" xfId="0" applyNumberFormat="1" applyFont="1" applyFill="1" applyBorder="1" applyAlignment="1" applyProtection="1">
      <alignment horizontal="right"/>
      <protection locked="0"/>
    </xf>
    <xf numFmtId="0" fontId="34" fillId="30" borderId="35" xfId="0" applyNumberFormat="1" applyFont="1" applyFill="1" applyBorder="1" applyAlignment="1" applyProtection="1">
      <alignment horizontal="right"/>
    </xf>
    <xf numFmtId="38" fontId="34" fillId="0" borderId="34" xfId="0" applyNumberFormat="1" applyFont="1" applyFill="1" applyBorder="1" applyAlignment="1" applyProtection="1">
      <alignment horizontal="right"/>
      <protection locked="0"/>
    </xf>
    <xf numFmtId="9" fontId="34" fillId="0" borderId="50" xfId="0" applyNumberFormat="1" applyFont="1" applyFill="1" applyBorder="1" applyAlignment="1" applyProtection="1">
      <alignment horizontal="right"/>
    </xf>
    <xf numFmtId="0" fontId="34" fillId="30" borderId="51" xfId="0" applyNumberFormat="1" applyFont="1" applyFill="1" applyBorder="1" applyAlignment="1" applyProtection="1">
      <alignment horizontal="right"/>
      <protection locked="0"/>
    </xf>
    <xf numFmtId="0" fontId="34" fillId="0" borderId="34" xfId="0" applyFont="1" applyBorder="1" applyAlignment="1" applyProtection="1">
      <alignment horizontal="right"/>
      <protection locked="0"/>
    </xf>
    <xf numFmtId="0" fontId="34" fillId="30" borderId="35" xfId="0" applyNumberFormat="1" applyFont="1" applyFill="1" applyBorder="1" applyAlignment="1" applyProtection="1">
      <alignment horizontal="right"/>
      <protection locked="0"/>
    </xf>
    <xf numFmtId="172" fontId="34" fillId="0" borderId="34" xfId="0" applyNumberFormat="1" applyFont="1" applyFill="1" applyBorder="1" applyAlignment="1" applyProtection="1">
      <alignment horizontal="right"/>
      <protection locked="0"/>
    </xf>
    <xf numFmtId="172" fontId="34" fillId="30" borderId="35" xfId="0" applyNumberFormat="1" applyFont="1" applyFill="1" applyBorder="1" applyAlignment="1" applyProtection="1">
      <alignment horizontal="right"/>
      <protection locked="0"/>
    </xf>
    <xf numFmtId="2" fontId="34" fillId="30" borderId="52" xfId="0" applyNumberFormat="1" applyFont="1" applyFill="1" applyBorder="1" applyAlignment="1" applyProtection="1">
      <alignment horizontal="right"/>
      <protection locked="0"/>
    </xf>
    <xf numFmtId="172" fontId="34" fillId="0" borderId="53" xfId="0" applyNumberFormat="1" applyFont="1" applyFill="1" applyBorder="1" applyAlignment="1" applyProtection="1">
      <alignment horizontal="right"/>
      <protection locked="0"/>
    </xf>
    <xf numFmtId="0" fontId="34" fillId="0" borderId="35" xfId="0" applyFont="1" applyFill="1" applyBorder="1" applyProtection="1">
      <protection locked="0"/>
    </xf>
    <xf numFmtId="0" fontId="34" fillId="0" borderId="33" xfId="0" applyFont="1" applyFill="1" applyBorder="1" applyProtection="1">
      <protection locked="0"/>
    </xf>
    <xf numFmtId="195" fontId="34" fillId="0" borderId="14" xfId="0" applyNumberFormat="1" applyFont="1" applyBorder="1" applyProtection="1">
      <protection locked="0"/>
    </xf>
    <xf numFmtId="0" fontId="44" fillId="0" borderId="12" xfId="0" applyFont="1" applyBorder="1" applyAlignment="1" applyProtection="1">
      <alignment horizontal="right"/>
      <protection locked="0"/>
    </xf>
    <xf numFmtId="173" fontId="10" fillId="0" borderId="12" xfId="0" applyNumberFormat="1" applyFont="1" applyBorder="1" applyAlignment="1" applyProtection="1">
      <alignment horizontal="right"/>
      <protection locked="0"/>
    </xf>
    <xf numFmtId="0" fontId="13" fillId="0" borderId="54" xfId="0" applyFont="1" applyFill="1" applyBorder="1" applyAlignment="1" applyProtection="1">
      <alignment horizontal="right"/>
      <protection locked="0"/>
    </xf>
    <xf numFmtId="38" fontId="34" fillId="0" borderId="55" xfId="0" applyNumberFormat="1" applyFont="1" applyFill="1" applyBorder="1" applyAlignment="1" applyProtection="1">
      <alignment horizontal="right"/>
      <protection locked="0"/>
    </xf>
    <xf numFmtId="0" fontId="34" fillId="30" borderId="15" xfId="0" applyNumberFormat="1" applyFont="1" applyFill="1" applyBorder="1" applyAlignment="1" applyProtection="1">
      <alignment horizontal="right"/>
    </xf>
    <xf numFmtId="38" fontId="34" fillId="0" borderId="16" xfId="0" applyNumberFormat="1" applyFont="1" applyFill="1" applyBorder="1" applyAlignment="1" applyProtection="1">
      <alignment horizontal="right"/>
      <protection locked="0"/>
    </xf>
    <xf numFmtId="9" fontId="34" fillId="0" borderId="56" xfId="0" applyNumberFormat="1" applyFont="1" applyFill="1" applyBorder="1" applyAlignment="1" applyProtection="1">
      <alignment horizontal="right"/>
    </xf>
    <xf numFmtId="172" fontId="34" fillId="30" borderId="15" xfId="0" applyNumberFormat="1" applyFont="1" applyFill="1" applyBorder="1" applyAlignment="1" applyProtection="1">
      <alignment horizontal="right"/>
      <protection locked="0"/>
    </xf>
    <xf numFmtId="172" fontId="34" fillId="0" borderId="16" xfId="0" applyNumberFormat="1" applyFont="1" applyFill="1" applyBorder="1" applyAlignment="1" applyProtection="1">
      <alignment horizontal="right"/>
      <protection locked="0"/>
    </xf>
    <xf numFmtId="0" fontId="34" fillId="30" borderId="57" xfId="0" applyNumberFormat="1" applyFont="1" applyFill="1" applyBorder="1" applyAlignment="1" applyProtection="1">
      <alignment horizontal="right"/>
      <protection locked="0"/>
    </xf>
    <xf numFmtId="0" fontId="34" fillId="0" borderId="16" xfId="0" applyFont="1" applyBorder="1" applyAlignment="1" applyProtection="1">
      <alignment horizontal="right"/>
      <protection locked="0"/>
    </xf>
    <xf numFmtId="0" fontId="34" fillId="30" borderId="15" xfId="0" applyNumberFormat="1" applyFont="1" applyFill="1" applyBorder="1" applyAlignment="1" applyProtection="1">
      <alignment horizontal="right"/>
      <protection locked="0"/>
    </xf>
    <xf numFmtId="2" fontId="34" fillId="30" borderId="20" xfId="0" applyNumberFormat="1" applyFont="1" applyFill="1" applyBorder="1" applyAlignment="1" applyProtection="1">
      <alignment horizontal="right"/>
      <protection locked="0"/>
    </xf>
    <xf numFmtId="172" fontId="34" fillId="0" borderId="19" xfId="0" applyNumberFormat="1" applyFont="1" applyFill="1" applyBorder="1" applyAlignment="1" applyProtection="1">
      <alignment horizontal="right"/>
      <protection locked="0"/>
    </xf>
    <xf numFmtId="0" fontId="34" fillId="30" borderId="15" xfId="0" applyFont="1" applyFill="1" applyBorder="1" applyAlignment="1" applyProtection="1">
      <alignment horizontal="right"/>
      <protection locked="0"/>
    </xf>
    <xf numFmtId="38" fontId="34" fillId="0" borderId="58" xfId="0" applyNumberFormat="1" applyFont="1" applyFill="1" applyBorder="1" applyAlignment="1" applyProtection="1">
      <alignment horizontal="right"/>
      <protection locked="0"/>
    </xf>
    <xf numFmtId="0" fontId="13" fillId="0" borderId="54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9" fontId="34" fillId="0" borderId="56" xfId="0" applyNumberFormat="1" applyFont="1" applyFill="1" applyBorder="1" applyAlignment="1" applyProtection="1">
      <alignment horizontal="right"/>
      <protection locked="0"/>
    </xf>
    <xf numFmtId="167" fontId="34" fillId="30" borderId="15" xfId="0" applyNumberFormat="1" applyFont="1" applyFill="1" applyBorder="1" applyAlignment="1" applyProtection="1">
      <alignment horizontal="right"/>
      <protection locked="0"/>
    </xf>
    <xf numFmtId="195" fontId="34" fillId="34" borderId="59" xfId="0" applyNumberFormat="1" applyFont="1" applyFill="1" applyBorder="1" applyProtection="1">
      <protection locked="0"/>
    </xf>
    <xf numFmtId="0" fontId="44" fillId="34" borderId="60" xfId="0" applyFont="1" applyFill="1" applyBorder="1" applyAlignment="1" applyProtection="1">
      <alignment horizontal="right"/>
      <protection locked="0"/>
    </xf>
    <xf numFmtId="173" fontId="34" fillId="34" borderId="60" xfId="0" applyNumberFormat="1" applyFont="1" applyFill="1" applyBorder="1" applyAlignment="1" applyProtection="1">
      <alignment horizontal="right"/>
      <protection locked="0"/>
    </xf>
    <xf numFmtId="0" fontId="13" fillId="34" borderId="61" xfId="0" applyFont="1" applyFill="1" applyBorder="1" applyAlignment="1" applyProtection="1">
      <alignment horizontal="right"/>
      <protection locked="0"/>
    </xf>
    <xf numFmtId="6" fontId="34" fillId="34" borderId="62" xfId="0" applyNumberFormat="1" applyFont="1" applyFill="1" applyBorder="1" applyAlignment="1" applyProtection="1">
      <alignment horizontal="right"/>
      <protection locked="0"/>
    </xf>
    <xf numFmtId="0" fontId="34" fillId="34" borderId="63" xfId="0" applyNumberFormat="1" applyFont="1" applyFill="1" applyBorder="1" applyAlignment="1" applyProtection="1">
      <alignment horizontal="right"/>
    </xf>
    <xf numFmtId="9" fontId="34" fillId="34" borderId="64" xfId="0" applyNumberFormat="1" applyFont="1" applyFill="1" applyBorder="1" applyAlignment="1" applyProtection="1">
      <alignment horizontal="right"/>
      <protection locked="0"/>
    </xf>
    <xf numFmtId="2" fontId="34" fillId="34" borderId="63" xfId="0" applyNumberFormat="1" applyFont="1" applyFill="1" applyBorder="1" applyAlignment="1" applyProtection="1">
      <alignment horizontal="right"/>
      <protection locked="0"/>
    </xf>
    <xf numFmtId="2" fontId="34" fillId="34" borderId="62" xfId="0" applyNumberFormat="1" applyFont="1" applyFill="1" applyBorder="1" applyAlignment="1" applyProtection="1">
      <alignment horizontal="right"/>
      <protection locked="0"/>
    </xf>
    <xf numFmtId="6" fontId="34" fillId="34" borderId="63" xfId="0" applyNumberFormat="1" applyFont="1" applyFill="1" applyBorder="1" applyAlignment="1" applyProtection="1">
      <alignment horizontal="right"/>
      <protection locked="0"/>
    </xf>
    <xf numFmtId="172" fontId="34" fillId="34" borderId="63" xfId="0" applyNumberFormat="1" applyFont="1" applyFill="1" applyBorder="1" applyAlignment="1" applyProtection="1">
      <alignment horizontal="right"/>
      <protection locked="0"/>
    </xf>
    <xf numFmtId="172" fontId="34" fillId="34" borderId="62" xfId="0" applyNumberFormat="1" applyFont="1" applyFill="1" applyBorder="1" applyAlignment="1" applyProtection="1">
      <alignment horizontal="right"/>
      <protection locked="0"/>
    </xf>
    <xf numFmtId="0" fontId="10" fillId="34" borderId="63" xfId="0" applyFont="1" applyFill="1" applyBorder="1" applyProtection="1">
      <protection locked="0"/>
    </xf>
    <xf numFmtId="0" fontId="10" fillId="34" borderId="60" xfId="0" applyFont="1" applyFill="1" applyBorder="1" applyProtection="1">
      <protection locked="0"/>
    </xf>
    <xf numFmtId="195" fontId="34" fillId="0" borderId="32" xfId="0" applyNumberFormat="1" applyFont="1" applyBorder="1" applyProtection="1">
      <protection locked="0"/>
    </xf>
    <xf numFmtId="0" fontId="44" fillId="0" borderId="33" xfId="0" applyFont="1" applyBorder="1" applyAlignment="1" applyProtection="1">
      <alignment horizontal="right"/>
      <protection locked="0"/>
    </xf>
    <xf numFmtId="0" fontId="13" fillId="0" borderId="48" xfId="0" applyFont="1" applyBorder="1" applyAlignment="1" applyProtection="1">
      <alignment horizontal="right"/>
      <protection locked="0"/>
    </xf>
    <xf numFmtId="9" fontId="34" fillId="0" borderId="65" xfId="0" applyNumberFormat="1" applyFont="1" applyFill="1" applyBorder="1" applyAlignment="1" applyProtection="1">
      <alignment horizontal="right"/>
    </xf>
    <xf numFmtId="0" fontId="34" fillId="30" borderId="35" xfId="0" applyFont="1" applyFill="1" applyBorder="1" applyAlignment="1" applyProtection="1">
      <alignment horizontal="right"/>
      <protection locked="0"/>
    </xf>
    <xf numFmtId="0" fontId="10" fillId="0" borderId="35" xfId="0" applyFont="1" applyFill="1" applyBorder="1" applyProtection="1">
      <protection locked="0"/>
    </xf>
    <xf numFmtId="0" fontId="10" fillId="0" borderId="33" xfId="0" applyFont="1" applyBorder="1" applyProtection="1">
      <protection locked="0"/>
    </xf>
    <xf numFmtId="173" fontId="10" fillId="0" borderId="12" xfId="0" applyNumberFormat="1" applyFont="1" applyFill="1" applyBorder="1" applyAlignment="1" applyProtection="1">
      <alignment horizontal="right"/>
      <protection locked="0"/>
    </xf>
    <xf numFmtId="9" fontId="34" fillId="0" borderId="58" xfId="0" applyNumberFormat="1" applyFont="1" applyFill="1" applyBorder="1" applyAlignment="1" applyProtection="1">
      <alignment horizontal="right"/>
    </xf>
    <xf numFmtId="0" fontId="34" fillId="0" borderId="16" xfId="0" applyFont="1" applyFill="1" applyBorder="1" applyAlignment="1" applyProtection="1">
      <alignment horizontal="right"/>
      <protection locked="0"/>
    </xf>
    <xf numFmtId="173" fontId="10" fillId="0" borderId="66" xfId="0" applyNumberFormat="1" applyFont="1" applyFill="1" applyBorder="1" applyAlignment="1" applyProtection="1">
      <alignment horizontal="right"/>
      <protection locked="0"/>
    </xf>
    <xf numFmtId="173" fontId="10" fillId="0" borderId="66" xfId="0" applyNumberFormat="1" applyFont="1" applyBorder="1" applyAlignment="1" applyProtection="1">
      <alignment horizontal="right"/>
      <protection locked="0"/>
    </xf>
    <xf numFmtId="0" fontId="45" fillId="0" borderId="54" xfId="0" applyFont="1" applyFill="1" applyBorder="1" applyAlignment="1">
      <alignment horizontal="right"/>
    </xf>
    <xf numFmtId="9" fontId="34" fillId="0" borderId="56" xfId="0" applyNumberFormat="1" applyFont="1" applyBorder="1" applyAlignment="1" applyProtection="1">
      <alignment horizontal="right"/>
      <protection locked="0"/>
    </xf>
    <xf numFmtId="195" fontId="34" fillId="35" borderId="59" xfId="0" applyNumberFormat="1" applyFont="1" applyFill="1" applyBorder="1" applyProtection="1">
      <protection locked="0"/>
    </xf>
    <xf numFmtId="0" fontId="44" fillId="35" borderId="60" xfId="0" applyFont="1" applyFill="1" applyBorder="1" applyAlignment="1" applyProtection="1">
      <alignment horizontal="right"/>
      <protection locked="0"/>
    </xf>
    <xf numFmtId="173" fontId="34" fillId="35" borderId="60" xfId="0" applyNumberFormat="1" applyFont="1" applyFill="1" applyBorder="1" applyAlignment="1" applyProtection="1">
      <alignment horizontal="right"/>
      <protection locked="0"/>
    </xf>
    <xf numFmtId="0" fontId="13" fillId="35" borderId="61" xfId="0" applyFont="1" applyFill="1" applyBorder="1" applyAlignment="1" applyProtection="1">
      <alignment horizontal="right"/>
      <protection locked="0"/>
    </xf>
    <xf numFmtId="6" fontId="34" fillId="35" borderId="67" xfId="0" applyNumberFormat="1" applyFont="1" applyFill="1" applyBorder="1" applyAlignment="1" applyProtection="1">
      <alignment horizontal="right"/>
      <protection locked="0"/>
    </xf>
    <xf numFmtId="0" fontId="34" fillId="35" borderId="63" xfId="0" applyNumberFormat="1" applyFont="1" applyFill="1" applyBorder="1" applyAlignment="1" applyProtection="1">
      <alignment horizontal="right"/>
    </xf>
    <xf numFmtId="6" fontId="34" fillId="35" borderId="62" xfId="0" applyNumberFormat="1" applyFont="1" applyFill="1" applyBorder="1" applyAlignment="1" applyProtection="1">
      <alignment horizontal="right"/>
      <protection locked="0"/>
    </xf>
    <xf numFmtId="9" fontId="34" fillId="35" borderId="64" xfId="0" applyNumberFormat="1" applyFont="1" applyFill="1" applyBorder="1" applyAlignment="1" applyProtection="1">
      <alignment horizontal="right"/>
      <protection locked="0"/>
    </xf>
    <xf numFmtId="172" fontId="34" fillId="35" borderId="63" xfId="0" applyNumberFormat="1" applyFont="1" applyFill="1" applyBorder="1" applyAlignment="1" applyProtection="1">
      <alignment horizontal="right"/>
      <protection locked="0"/>
    </xf>
    <xf numFmtId="0" fontId="34" fillId="35" borderId="62" xfId="0" applyNumberFormat="1" applyFont="1" applyFill="1" applyBorder="1" applyAlignment="1" applyProtection="1">
      <alignment horizontal="right"/>
      <protection locked="0"/>
    </xf>
    <xf numFmtId="6" fontId="34" fillId="35" borderId="63" xfId="0" applyNumberFormat="1" applyFont="1" applyFill="1" applyBorder="1" applyAlignment="1" applyProtection="1">
      <alignment horizontal="right"/>
      <protection locked="0"/>
    </xf>
    <xf numFmtId="172" fontId="34" fillId="35" borderId="62" xfId="0" applyNumberFormat="1" applyFont="1" applyFill="1" applyBorder="1" applyAlignment="1" applyProtection="1">
      <alignment horizontal="right"/>
      <protection locked="0"/>
    </xf>
    <xf numFmtId="0" fontId="10" fillId="35" borderId="63" xfId="0" applyFont="1" applyFill="1" applyBorder="1" applyProtection="1">
      <protection locked="0"/>
    </xf>
    <xf numFmtId="0" fontId="10" fillId="35" borderId="60" xfId="0" applyFont="1" applyFill="1" applyBorder="1" applyProtection="1">
      <protection locked="0"/>
    </xf>
    <xf numFmtId="38" fontId="34" fillId="0" borderId="68" xfId="0" applyNumberFormat="1" applyFont="1" applyFill="1" applyBorder="1" applyAlignment="1" applyProtection="1">
      <alignment horizontal="right"/>
      <protection locked="0"/>
    </xf>
    <xf numFmtId="173" fontId="10" fillId="0" borderId="33" xfId="0" applyNumberFormat="1" applyFont="1" applyBorder="1" applyAlignment="1" applyProtection="1">
      <alignment horizontal="right"/>
      <protection locked="0"/>
    </xf>
    <xf numFmtId="0" fontId="34" fillId="30" borderId="57" xfId="0" applyFont="1" applyFill="1" applyBorder="1" applyAlignment="1" applyProtection="1">
      <alignment horizontal="right"/>
      <protection locked="0"/>
    </xf>
    <xf numFmtId="1" fontId="34" fillId="0" borderId="16" xfId="0" applyNumberFormat="1" applyFont="1" applyBorder="1" applyAlignment="1" applyProtection="1">
      <alignment horizontal="right"/>
      <protection locked="0"/>
    </xf>
    <xf numFmtId="195" fontId="34" fillId="36" borderId="59" xfId="0" applyNumberFormat="1" applyFont="1" applyFill="1" applyBorder="1" applyProtection="1">
      <protection locked="0"/>
    </xf>
    <xf numFmtId="0" fontId="44" fillId="36" borderId="60" xfId="0" applyFont="1" applyFill="1" applyBorder="1" applyAlignment="1" applyProtection="1">
      <alignment horizontal="right"/>
      <protection locked="0"/>
    </xf>
    <xf numFmtId="173" fontId="34" fillId="36" borderId="60" xfId="0" applyNumberFormat="1" applyFont="1" applyFill="1" applyBorder="1" applyAlignment="1" applyProtection="1">
      <alignment horizontal="right"/>
      <protection locked="0"/>
    </xf>
    <xf numFmtId="0" fontId="13" fillId="36" borderId="61" xfId="0" applyFont="1" applyFill="1" applyBorder="1" applyAlignment="1" applyProtection="1">
      <alignment horizontal="right"/>
      <protection locked="0"/>
    </xf>
    <xf numFmtId="6" fontId="34" fillId="36" borderId="62" xfId="0" applyNumberFormat="1" applyFont="1" applyFill="1" applyBorder="1" applyAlignment="1" applyProtection="1">
      <alignment horizontal="right"/>
      <protection locked="0"/>
    </xf>
    <xf numFmtId="0" fontId="34" fillId="36" borderId="63" xfId="0" applyNumberFormat="1" applyFont="1" applyFill="1" applyBorder="1" applyAlignment="1" applyProtection="1">
      <alignment horizontal="right"/>
    </xf>
    <xf numFmtId="38" fontId="34" fillId="36" borderId="62" xfId="0" applyNumberFormat="1" applyFont="1" applyFill="1" applyBorder="1" applyAlignment="1" applyProtection="1">
      <alignment horizontal="right"/>
    </xf>
    <xf numFmtId="9" fontId="34" fillId="36" borderId="64" xfId="0" applyNumberFormat="1" applyFont="1" applyFill="1" applyBorder="1" applyAlignment="1" applyProtection="1">
      <alignment horizontal="right"/>
    </xf>
    <xf numFmtId="2" fontId="34" fillId="36" borderId="63" xfId="0" applyNumberFormat="1" applyFont="1" applyFill="1" applyBorder="1" applyAlignment="1" applyProtection="1">
      <alignment horizontal="right"/>
      <protection locked="0"/>
    </xf>
    <xf numFmtId="0" fontId="34" fillId="36" borderId="62" xfId="0" applyNumberFormat="1" applyFont="1" applyFill="1" applyBorder="1" applyAlignment="1" applyProtection="1">
      <alignment horizontal="right"/>
      <protection locked="0"/>
    </xf>
    <xf numFmtId="5" fontId="34" fillId="36" borderId="63" xfId="0" applyNumberFormat="1" applyFont="1" applyFill="1" applyBorder="1" applyAlignment="1" applyProtection="1">
      <alignment horizontal="right"/>
      <protection locked="0"/>
    </xf>
    <xf numFmtId="172" fontId="34" fillId="36" borderId="63" xfId="0" applyNumberFormat="1" applyFont="1" applyFill="1" applyBorder="1" applyAlignment="1" applyProtection="1">
      <alignment horizontal="right"/>
      <protection locked="0"/>
    </xf>
    <xf numFmtId="172" fontId="34" fillId="36" borderId="62" xfId="0" applyNumberFormat="1" applyFont="1" applyFill="1" applyBorder="1" applyAlignment="1" applyProtection="1">
      <alignment horizontal="right"/>
      <protection locked="0"/>
    </xf>
    <xf numFmtId="0" fontId="10" fillId="36" borderId="63" xfId="0" applyFont="1" applyFill="1" applyBorder="1" applyProtection="1">
      <protection locked="0"/>
    </xf>
    <xf numFmtId="0" fontId="10" fillId="36" borderId="60" xfId="0" applyFont="1" applyFill="1" applyBorder="1" applyProtection="1">
      <protection locked="0"/>
    </xf>
    <xf numFmtId="195" fontId="34" fillId="37" borderId="69" xfId="0" applyNumberFormat="1" applyFont="1" applyFill="1" applyBorder="1" applyProtection="1">
      <protection locked="0"/>
    </xf>
    <xf numFmtId="0" fontId="44" fillId="37" borderId="70" xfId="0" applyFont="1" applyFill="1" applyBorder="1" applyAlignment="1" applyProtection="1">
      <alignment horizontal="right"/>
      <protection locked="0"/>
    </xf>
    <xf numFmtId="173" fontId="34" fillId="37" borderId="70" xfId="0" applyNumberFormat="1" applyFont="1" applyFill="1" applyBorder="1" applyAlignment="1" applyProtection="1">
      <alignment horizontal="right"/>
      <protection locked="0"/>
    </xf>
    <xf numFmtId="0" fontId="13" fillId="37" borderId="71" xfId="0" applyFont="1" applyFill="1" applyBorder="1" applyAlignment="1" applyProtection="1">
      <alignment horizontal="right"/>
      <protection locked="0"/>
    </xf>
    <xf numFmtId="6" fontId="34" fillId="37" borderId="72" xfId="0" applyNumberFormat="1" applyFont="1" applyFill="1" applyBorder="1" applyAlignment="1" applyProtection="1">
      <alignment horizontal="right"/>
      <protection locked="0"/>
    </xf>
    <xf numFmtId="0" fontId="34" fillId="30" borderId="73" xfId="0" applyNumberFormat="1" applyFont="1" applyFill="1" applyBorder="1" applyAlignment="1" applyProtection="1">
      <alignment horizontal="right"/>
    </xf>
    <xf numFmtId="9" fontId="34" fillId="37" borderId="74" xfId="0" applyNumberFormat="1" applyFont="1" applyFill="1" applyBorder="1" applyAlignment="1" applyProtection="1">
      <alignment horizontal="right"/>
      <protection locked="0"/>
    </xf>
    <xf numFmtId="172" fontId="34" fillId="30" borderId="73" xfId="0" applyNumberFormat="1" applyFont="1" applyFill="1" applyBorder="1" applyAlignment="1" applyProtection="1">
      <alignment horizontal="right"/>
      <protection locked="0"/>
    </xf>
    <xf numFmtId="172" fontId="34" fillId="37" borderId="72" xfId="0" applyNumberFormat="1" applyFont="1" applyFill="1" applyBorder="1" applyAlignment="1" applyProtection="1">
      <alignment horizontal="right"/>
      <protection locked="0"/>
    </xf>
    <xf numFmtId="6" fontId="34" fillId="30" borderId="37" xfId="0" applyNumberFormat="1" applyFont="1" applyFill="1" applyBorder="1" applyAlignment="1" applyProtection="1">
      <alignment horizontal="right"/>
      <protection locked="0"/>
    </xf>
    <xf numFmtId="0" fontId="10" fillId="37" borderId="73" xfId="0" applyFont="1" applyFill="1" applyBorder="1" applyProtection="1">
      <protection locked="0"/>
    </xf>
    <xf numFmtId="0" fontId="10" fillId="37" borderId="70" xfId="0" applyFont="1" applyFill="1" applyBorder="1" applyProtection="1">
      <protection locked="0"/>
    </xf>
    <xf numFmtId="173" fontId="10" fillId="0" borderId="75" xfId="0" applyNumberFormat="1" applyFont="1" applyFill="1" applyBorder="1" applyAlignment="1" applyProtection="1">
      <alignment horizontal="right"/>
      <protection locked="0"/>
    </xf>
    <xf numFmtId="0" fontId="13" fillId="0" borderId="76" xfId="0" applyFont="1" applyBorder="1" applyAlignment="1" applyProtection="1">
      <alignment horizontal="right"/>
      <protection locked="0"/>
    </xf>
    <xf numFmtId="38" fontId="34" fillId="0" borderId="65" xfId="0" applyNumberFormat="1" applyFont="1" applyFill="1" applyBorder="1" applyAlignment="1" applyProtection="1">
      <alignment horizontal="right"/>
      <protection locked="0"/>
    </xf>
    <xf numFmtId="0" fontId="45" fillId="0" borderId="77" xfId="0" applyFont="1" applyBorder="1" applyAlignment="1">
      <alignment horizontal="right"/>
    </xf>
    <xf numFmtId="0" fontId="46" fillId="0" borderId="12" xfId="0" applyFont="1" applyBorder="1" applyAlignment="1" applyProtection="1">
      <alignment horizontal="right"/>
      <protection locked="0"/>
    </xf>
    <xf numFmtId="195" fontId="34" fillId="0" borderId="14" xfId="0" applyNumberFormat="1" applyFont="1" applyFill="1" applyBorder="1" applyProtection="1">
      <protection locked="0"/>
    </xf>
    <xf numFmtId="0" fontId="44" fillId="0" borderId="12" xfId="0" applyFont="1" applyFill="1" applyBorder="1" applyAlignment="1" applyProtection="1">
      <alignment horizontal="right"/>
      <protection locked="0"/>
    </xf>
    <xf numFmtId="173" fontId="34" fillId="0" borderId="12" xfId="0" applyNumberFormat="1" applyFont="1" applyFill="1" applyBorder="1" applyAlignment="1" applyProtection="1">
      <alignment horizontal="right"/>
      <protection locked="0"/>
    </xf>
    <xf numFmtId="6" fontId="34" fillId="30" borderId="14" xfId="0" applyNumberFormat="1" applyFont="1" applyFill="1" applyBorder="1" applyAlignment="1" applyProtection="1">
      <alignment horizontal="right"/>
      <protection locked="0"/>
    </xf>
    <xf numFmtId="0" fontId="10" fillId="0" borderId="12" xfId="0" applyFont="1" applyFill="1" applyBorder="1" applyProtection="1">
      <protection locked="0"/>
    </xf>
    <xf numFmtId="173" fontId="34" fillId="38" borderId="78" xfId="0" applyNumberFormat="1" applyFont="1" applyFill="1" applyBorder="1" applyAlignment="1" applyProtection="1">
      <alignment horizontal="right"/>
      <protection locked="0"/>
    </xf>
    <xf numFmtId="0" fontId="13" fillId="38" borderId="79" xfId="0" applyFont="1" applyFill="1" applyBorder="1" applyAlignment="1" applyProtection="1">
      <alignment horizontal="right"/>
      <protection locked="0"/>
    </xf>
    <xf numFmtId="6" fontId="34" fillId="38" borderId="80" xfId="0" applyNumberFormat="1" applyFont="1" applyFill="1" applyBorder="1" applyAlignment="1" applyProtection="1">
      <alignment horizontal="right"/>
      <protection locked="0"/>
    </xf>
    <xf numFmtId="0" fontId="34" fillId="38" borderId="81" xfId="0" applyNumberFormat="1" applyFont="1" applyFill="1" applyBorder="1" applyAlignment="1" applyProtection="1">
      <alignment horizontal="right"/>
    </xf>
    <xf numFmtId="9" fontId="34" fillId="38" borderId="56" xfId="0" applyNumberFormat="1" applyFont="1" applyFill="1" applyBorder="1" applyAlignment="1" applyProtection="1">
      <alignment horizontal="right"/>
    </xf>
    <xf numFmtId="0" fontId="34" fillId="38" borderId="81" xfId="0" applyNumberFormat="1" applyFont="1" applyFill="1" applyBorder="1" applyAlignment="1" applyProtection="1">
      <alignment horizontal="right"/>
      <protection locked="0"/>
    </xf>
    <xf numFmtId="172" fontId="34" fillId="38" borderId="81" xfId="0" applyNumberFormat="1" applyFont="1" applyFill="1" applyBorder="1" applyAlignment="1" applyProtection="1">
      <alignment horizontal="right"/>
      <protection locked="0"/>
    </xf>
    <xf numFmtId="6" fontId="34" fillId="38" borderId="82" xfId="0" applyNumberFormat="1" applyFont="1" applyFill="1" applyBorder="1" applyAlignment="1" applyProtection="1">
      <alignment horizontal="right"/>
      <protection locked="0"/>
    </xf>
    <xf numFmtId="0" fontId="10" fillId="0" borderId="63" xfId="0" applyFont="1" applyFill="1" applyBorder="1" applyProtection="1">
      <protection locked="0"/>
    </xf>
    <xf numFmtId="0" fontId="10" fillId="0" borderId="60" xfId="0" applyFont="1" applyFill="1" applyBorder="1" applyProtection="1">
      <protection locked="0"/>
    </xf>
    <xf numFmtId="195" fontId="34" fillId="32" borderId="83" xfId="0" applyNumberFormat="1" applyFont="1" applyFill="1" applyBorder="1" applyAlignment="1" applyProtection="1">
      <alignment horizontal="left"/>
      <protection locked="0"/>
    </xf>
    <xf numFmtId="195" fontId="34" fillId="32" borderId="52" xfId="0" applyNumberFormat="1" applyFont="1" applyFill="1" applyBorder="1" applyAlignment="1" applyProtection="1">
      <alignment horizontal="left"/>
      <protection locked="0"/>
    </xf>
    <xf numFmtId="173" fontId="10" fillId="32" borderId="84" xfId="0" applyNumberFormat="1" applyFont="1" applyFill="1" applyBorder="1" applyAlignment="1" applyProtection="1">
      <alignment horizontal="right"/>
      <protection locked="0"/>
    </xf>
    <xf numFmtId="0" fontId="34" fillId="32" borderId="85" xfId="0" applyFont="1" applyFill="1" applyBorder="1" applyAlignment="1" applyProtection="1">
      <alignment horizontal="right"/>
      <protection locked="0"/>
    </xf>
    <xf numFmtId="6" fontId="34" fillId="32" borderId="53" xfId="0" applyNumberFormat="1" applyFont="1" applyFill="1" applyBorder="1" applyAlignment="1" applyProtection="1">
      <alignment horizontal="right"/>
      <protection locked="0"/>
    </xf>
    <xf numFmtId="0" fontId="34" fillId="32" borderId="52" xfId="0" applyNumberFormat="1" applyFont="1" applyFill="1" applyBorder="1" applyAlignment="1" applyProtection="1">
      <alignment horizontal="right"/>
    </xf>
    <xf numFmtId="9" fontId="34" fillId="32" borderId="86" xfId="0" applyNumberFormat="1" applyFont="1" applyFill="1" applyBorder="1" applyAlignment="1" applyProtection="1">
      <alignment horizontal="right"/>
      <protection locked="0"/>
    </xf>
    <xf numFmtId="0" fontId="34" fillId="32" borderId="52" xfId="0" applyNumberFormat="1" applyFont="1" applyFill="1" applyBorder="1" applyAlignment="1" applyProtection="1">
      <alignment horizontal="right"/>
      <protection locked="0"/>
    </xf>
    <xf numFmtId="0" fontId="34" fillId="32" borderId="53" xfId="0" applyNumberFormat="1" applyFont="1" applyFill="1" applyBorder="1" applyAlignment="1" applyProtection="1">
      <alignment horizontal="right"/>
      <protection locked="0"/>
    </xf>
    <xf numFmtId="0" fontId="34" fillId="32" borderId="0" xfId="0" applyNumberFormat="1" applyFont="1" applyFill="1" applyBorder="1" applyAlignment="1" applyProtection="1">
      <alignment horizontal="right"/>
      <protection locked="0"/>
    </xf>
    <xf numFmtId="0" fontId="34" fillId="32" borderId="53" xfId="0" applyFont="1" applyFill="1" applyBorder="1" applyAlignment="1" applyProtection="1">
      <alignment horizontal="right"/>
      <protection locked="0"/>
    </xf>
    <xf numFmtId="0" fontId="34" fillId="32" borderId="52" xfId="0" applyFont="1" applyFill="1" applyBorder="1" applyAlignment="1" applyProtection="1">
      <alignment horizontal="right"/>
      <protection locked="0"/>
    </xf>
    <xf numFmtId="0" fontId="10" fillId="0" borderId="52" xfId="0" applyFont="1" applyFill="1" applyBorder="1" applyProtection="1">
      <protection locked="0"/>
    </xf>
    <xf numFmtId="0" fontId="10" fillId="0" borderId="84" xfId="0" applyFont="1" applyFill="1" applyBorder="1" applyProtection="1">
      <protection locked="0"/>
    </xf>
    <xf numFmtId="195" fontId="34" fillId="34" borderId="87" xfId="0" applyNumberFormat="1" applyFont="1" applyFill="1" applyBorder="1" applyProtection="1">
      <protection locked="0"/>
    </xf>
    <xf numFmtId="173" fontId="10" fillId="0" borderId="15" xfId="0" applyNumberFormat="1" applyFont="1" applyFill="1" applyBorder="1" applyAlignment="1" applyProtection="1">
      <alignment horizontal="right"/>
      <protection locked="0"/>
    </xf>
    <xf numFmtId="173" fontId="34" fillId="0" borderId="16" xfId="0" applyNumberFormat="1" applyFont="1" applyFill="1" applyBorder="1" applyAlignment="1" applyProtection="1">
      <alignment horizontal="right"/>
      <protection locked="0"/>
    </xf>
    <xf numFmtId="0" fontId="34" fillId="34" borderId="15" xfId="0" applyNumberFormat="1" applyFont="1" applyFill="1" applyBorder="1" applyAlignment="1" applyProtection="1">
      <alignment horizontal="right"/>
    </xf>
    <xf numFmtId="6" fontId="34" fillId="0" borderId="16" xfId="0" applyNumberFormat="1" applyFont="1" applyFill="1" applyBorder="1" applyAlignment="1" applyProtection="1">
      <alignment horizontal="right"/>
    </xf>
    <xf numFmtId="172" fontId="34" fillId="34" borderId="15" xfId="0" applyNumberFormat="1" applyFont="1" applyFill="1" applyBorder="1" applyAlignment="1" applyProtection="1">
      <alignment horizontal="right"/>
    </xf>
    <xf numFmtId="6" fontId="34" fillId="34" borderId="15" xfId="0" applyNumberFormat="1" applyFont="1" applyFill="1" applyBorder="1" applyAlignment="1" applyProtection="1">
      <alignment horizontal="right"/>
    </xf>
    <xf numFmtId="172" fontId="34" fillId="0" borderId="16" xfId="0" applyNumberFormat="1" applyFont="1" applyFill="1" applyBorder="1" applyAlignment="1" applyProtection="1">
      <alignment horizontal="right"/>
    </xf>
    <xf numFmtId="195" fontId="34" fillId="35" borderId="87" xfId="0" applyNumberFormat="1" applyFont="1" applyFill="1" applyBorder="1" applyProtection="1">
      <protection locked="0"/>
    </xf>
    <xf numFmtId="0" fontId="34" fillId="35" borderId="15" xfId="0" applyNumberFormat="1" applyFont="1" applyFill="1" applyBorder="1" applyAlignment="1" applyProtection="1">
      <alignment horizontal="right"/>
    </xf>
    <xf numFmtId="172" fontId="34" fillId="35" borderId="15" xfId="0" applyNumberFormat="1" applyFont="1" applyFill="1" applyBorder="1" applyAlignment="1" applyProtection="1">
      <alignment horizontal="right"/>
    </xf>
    <xf numFmtId="6" fontId="34" fillId="35" borderId="15" xfId="0" applyNumberFormat="1" applyFont="1" applyFill="1" applyBorder="1" applyAlignment="1" applyProtection="1">
      <alignment horizontal="right"/>
    </xf>
    <xf numFmtId="195" fontId="34" fillId="36" borderId="88" xfId="0" applyNumberFormat="1" applyFont="1" applyFill="1" applyBorder="1" applyProtection="1">
      <protection locked="0"/>
    </xf>
    <xf numFmtId="0" fontId="34" fillId="0" borderId="12" xfId="0" applyFont="1" applyFill="1" applyBorder="1" applyProtection="1">
      <protection locked="0"/>
    </xf>
    <xf numFmtId="173" fontId="10" fillId="0" borderId="35" xfId="0" applyNumberFormat="1" applyFont="1" applyFill="1" applyBorder="1" applyAlignment="1" applyProtection="1">
      <alignment horizontal="right"/>
      <protection locked="0"/>
    </xf>
    <xf numFmtId="173" fontId="34" fillId="0" borderId="34" xfId="0" applyNumberFormat="1" applyFont="1" applyFill="1" applyBorder="1" applyAlignment="1" applyProtection="1">
      <alignment horizontal="right"/>
      <protection locked="0"/>
    </xf>
    <xf numFmtId="0" fontId="34" fillId="36" borderId="35" xfId="0" applyNumberFormat="1" applyFont="1" applyFill="1" applyBorder="1" applyAlignment="1" applyProtection="1">
      <alignment horizontal="right"/>
    </xf>
    <xf numFmtId="6" fontId="34" fillId="0" borderId="34" xfId="0" applyNumberFormat="1" applyFont="1" applyFill="1" applyBorder="1" applyAlignment="1" applyProtection="1">
      <alignment horizontal="right"/>
    </xf>
    <xf numFmtId="172" fontId="34" fillId="36" borderId="35" xfId="0" applyNumberFormat="1" applyFont="1" applyFill="1" applyBorder="1" applyAlignment="1" applyProtection="1">
      <alignment horizontal="right"/>
    </xf>
    <xf numFmtId="172" fontId="34" fillId="0" borderId="34" xfId="0" applyNumberFormat="1" applyFont="1" applyFill="1" applyBorder="1" applyAlignment="1" applyProtection="1">
      <alignment horizontal="right"/>
    </xf>
    <xf numFmtId="5" fontId="34" fillId="36" borderId="35" xfId="0" applyNumberFormat="1" applyFont="1" applyFill="1" applyBorder="1" applyAlignment="1" applyProtection="1">
      <alignment horizontal="right"/>
    </xf>
    <xf numFmtId="195" fontId="34" fillId="37" borderId="87" xfId="0" applyNumberFormat="1" applyFont="1" applyFill="1" applyBorder="1" applyProtection="1">
      <protection locked="0"/>
    </xf>
    <xf numFmtId="0" fontId="34" fillId="37" borderId="15" xfId="0" applyNumberFormat="1" applyFont="1" applyFill="1" applyBorder="1" applyAlignment="1" applyProtection="1">
      <alignment horizontal="right"/>
    </xf>
    <xf numFmtId="172" fontId="34" fillId="37" borderId="15" xfId="0" applyNumberFormat="1" applyFont="1" applyFill="1" applyBorder="1" applyAlignment="1" applyProtection="1">
      <alignment horizontal="right"/>
    </xf>
    <xf numFmtId="6" fontId="34" fillId="37" borderId="15" xfId="0" applyNumberFormat="1" applyFont="1" applyFill="1" applyBorder="1" applyAlignment="1" applyProtection="1">
      <alignment horizontal="right"/>
    </xf>
    <xf numFmtId="38" fontId="34" fillId="38" borderId="87" xfId="0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173" fontId="10" fillId="0" borderId="15" xfId="0" applyNumberFormat="1" applyFont="1" applyBorder="1" applyAlignment="1" applyProtection="1">
      <alignment horizontal="right"/>
      <protection locked="0"/>
    </xf>
    <xf numFmtId="0" fontId="34" fillId="38" borderId="15" xfId="0" applyNumberFormat="1" applyFont="1" applyFill="1" applyBorder="1" applyAlignment="1" applyProtection="1">
      <alignment horizontal="right"/>
    </xf>
    <xf numFmtId="172" fontId="34" fillId="38" borderId="15" xfId="0" applyNumberFormat="1" applyFont="1" applyFill="1" applyBorder="1" applyAlignment="1" applyProtection="1">
      <alignment horizontal="right"/>
    </xf>
    <xf numFmtId="205" fontId="34" fillId="0" borderId="16" xfId="0" applyNumberFormat="1" applyFont="1" applyFill="1" applyBorder="1" applyAlignment="1" applyProtection="1">
      <alignment horizontal="right"/>
    </xf>
    <xf numFmtId="6" fontId="34" fillId="38" borderId="15" xfId="0" applyNumberFormat="1" applyFont="1" applyFill="1" applyBorder="1" applyAlignment="1" applyProtection="1">
      <alignment horizontal="right"/>
    </xf>
    <xf numFmtId="195" fontId="34" fillId="39" borderId="59" xfId="0" applyNumberFormat="1" applyFont="1" applyFill="1" applyBorder="1" applyProtection="1">
      <protection locked="0"/>
    </xf>
    <xf numFmtId="1" fontId="44" fillId="39" borderId="89" xfId="0" applyNumberFormat="1" applyFont="1" applyFill="1" applyBorder="1" applyProtection="1">
      <protection locked="0"/>
    </xf>
    <xf numFmtId="6" fontId="34" fillId="39" borderId="62" xfId="0" applyNumberFormat="1" applyFont="1" applyFill="1" applyBorder="1" applyAlignment="1" applyProtection="1">
      <alignment horizontal="right"/>
      <protection locked="0"/>
    </xf>
    <xf numFmtId="0" fontId="13" fillId="0" borderId="61" xfId="0" applyFont="1" applyBorder="1" applyAlignment="1" applyProtection="1">
      <alignment horizontal="right"/>
      <protection locked="0"/>
    </xf>
    <xf numFmtId="165" fontId="34" fillId="30" borderId="63" xfId="30" applyNumberFormat="1" applyFont="1" applyFill="1" applyBorder="1" applyAlignment="1" applyProtection="1">
      <alignment horizontal="right"/>
    </xf>
    <xf numFmtId="165" fontId="34" fillId="39" borderId="62" xfId="30" applyNumberFormat="1" applyFont="1" applyFill="1" applyBorder="1" applyAlignment="1" applyProtection="1">
      <alignment horizontal="right"/>
      <protection locked="0"/>
    </xf>
    <xf numFmtId="9" fontId="34" fillId="39" borderId="64" xfId="0" applyNumberFormat="1" applyFont="1" applyFill="1" applyBorder="1" applyAlignment="1" applyProtection="1">
      <alignment horizontal="right"/>
    </xf>
    <xf numFmtId="172" fontId="34" fillId="30" borderId="63" xfId="0" applyNumberFormat="1" applyFont="1" applyFill="1" applyBorder="1" applyAlignment="1" applyProtection="1">
      <alignment horizontal="right"/>
      <protection locked="0"/>
    </xf>
    <xf numFmtId="172" fontId="34" fillId="39" borderId="62" xfId="0" applyNumberFormat="1" applyFont="1" applyFill="1" applyBorder="1" applyAlignment="1" applyProtection="1">
      <alignment horizontal="right"/>
      <protection locked="0"/>
    </xf>
    <xf numFmtId="5" fontId="34" fillId="30" borderId="63" xfId="0" applyNumberFormat="1" applyFont="1" applyFill="1" applyBorder="1" applyAlignment="1" applyProtection="1">
      <alignment horizontal="right"/>
      <protection locked="0"/>
    </xf>
    <xf numFmtId="0" fontId="10" fillId="0" borderId="60" xfId="0" applyFont="1" applyBorder="1" applyProtection="1">
      <protection locked="0"/>
    </xf>
    <xf numFmtId="195" fontId="10" fillId="0" borderId="90" xfId="0" applyNumberFormat="1" applyFont="1" applyBorder="1" applyProtection="1">
      <protection locked="0"/>
    </xf>
    <xf numFmtId="0" fontId="10" fillId="0" borderId="33" xfId="0" applyFont="1" applyBorder="1" applyAlignment="1" applyProtection="1">
      <alignment horizontal="right"/>
      <protection locked="0"/>
    </xf>
    <xf numFmtId="195" fontId="46" fillId="0" borderId="33" xfId="0" applyNumberFormat="1" applyFont="1" applyBorder="1" applyAlignment="1" applyProtection="1">
      <alignment horizontal="right"/>
      <protection locked="0"/>
    </xf>
    <xf numFmtId="1" fontId="34" fillId="0" borderId="33" xfId="30" applyNumberFormat="1" applyFont="1" applyBorder="1" applyAlignment="1" applyProtection="1">
      <alignment horizontal="right"/>
    </xf>
    <xf numFmtId="165" fontId="34" fillId="0" borderId="35" xfId="30" applyNumberFormat="1" applyFont="1" applyBorder="1" applyAlignment="1" applyProtection="1">
      <alignment horizontal="right"/>
    </xf>
    <xf numFmtId="165" fontId="10" fillId="0" borderId="33" xfId="30" applyNumberFormat="1" applyFont="1" applyBorder="1" applyAlignment="1" applyProtection="1">
      <alignment horizontal="center"/>
    </xf>
    <xf numFmtId="9" fontId="34" fillId="0" borderId="36" xfId="0" applyNumberFormat="1" applyFont="1" applyBorder="1" applyAlignment="1" applyProtection="1">
      <alignment horizontal="right"/>
    </xf>
    <xf numFmtId="172" fontId="34" fillId="0" borderId="33" xfId="30" applyNumberFormat="1" applyFont="1" applyBorder="1" applyAlignment="1" applyProtection="1">
      <alignment horizontal="right"/>
    </xf>
    <xf numFmtId="0" fontId="10" fillId="0" borderId="33" xfId="0" applyFont="1" applyFill="1" applyBorder="1" applyProtection="1">
      <protection locked="0"/>
    </xf>
    <xf numFmtId="195" fontId="47" fillId="0" borderId="91" xfId="0" applyNumberFormat="1" applyFont="1" applyBorder="1" applyProtection="1"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173" fontId="3" fillId="0" borderId="13" xfId="0" applyNumberFormat="1" applyFont="1" applyBorder="1" applyAlignment="1" applyProtection="1">
      <alignment horizontal="right"/>
      <protection locked="0"/>
    </xf>
    <xf numFmtId="0" fontId="34" fillId="0" borderId="12" xfId="0" applyFont="1" applyBorder="1" applyAlignment="1" applyProtection="1">
      <alignment horizontal="center"/>
    </xf>
    <xf numFmtId="6" fontId="10" fillId="0" borderId="12" xfId="0" applyNumberFormat="1" applyFont="1" applyBorder="1" applyAlignment="1" applyProtection="1">
      <alignment horizontal="right"/>
      <protection locked="0"/>
    </xf>
    <xf numFmtId="9" fontId="34" fillId="0" borderId="13" xfId="0" applyNumberFormat="1" applyFont="1" applyBorder="1" applyAlignment="1" applyProtection="1">
      <alignment horizontal="right"/>
      <protection locked="0"/>
    </xf>
    <xf numFmtId="173" fontId="2" fillId="0" borderId="12" xfId="0" applyNumberFormat="1" applyFont="1" applyBorder="1" applyAlignment="1" applyProtection="1">
      <alignment horizontal="right"/>
      <protection locked="0"/>
    </xf>
    <xf numFmtId="0" fontId="10" fillId="0" borderId="12" xfId="0" applyNumberFormat="1" applyFont="1" applyBorder="1" applyAlignment="1" applyProtection="1">
      <alignment horizontal="right"/>
      <protection locked="0"/>
    </xf>
    <xf numFmtId="0" fontId="34" fillId="0" borderId="12" xfId="0" applyNumberFormat="1" applyFont="1" applyBorder="1" applyAlignment="1" applyProtection="1">
      <alignment horizontal="right"/>
      <protection locked="0"/>
    </xf>
    <xf numFmtId="0" fontId="34" fillId="0" borderId="12" xfId="0" applyFont="1" applyBorder="1" applyAlignment="1" applyProtection="1">
      <alignment horizontal="right"/>
      <protection locked="0"/>
    </xf>
    <xf numFmtId="195" fontId="10" fillId="0" borderId="33" xfId="0" applyNumberFormat="1" applyFont="1" applyBorder="1" applyProtection="1">
      <protection locked="0"/>
    </xf>
    <xf numFmtId="0" fontId="10" fillId="0" borderId="12" xfId="0" applyFont="1" applyFill="1" applyBorder="1" applyAlignment="1" applyProtection="1">
      <alignment horizontal="right"/>
      <protection locked="0"/>
    </xf>
    <xf numFmtId="195" fontId="10" fillId="0" borderId="12" xfId="0" applyNumberFormat="1" applyFont="1" applyFill="1" applyBorder="1" applyProtection="1">
      <protection locked="0"/>
    </xf>
    <xf numFmtId="0" fontId="10" fillId="0" borderId="12" xfId="30" applyNumberFormat="1" applyFont="1" applyBorder="1" applyAlignment="1" applyProtection="1">
      <alignment horizontal="right"/>
      <protection locked="0"/>
    </xf>
    <xf numFmtId="0" fontId="34" fillId="0" borderId="12" xfId="30" applyNumberFormat="1" applyFont="1" applyBorder="1" applyAlignment="1" applyProtection="1">
      <alignment horizontal="right"/>
      <protection locked="0"/>
    </xf>
    <xf numFmtId="195" fontId="10" fillId="0" borderId="12" xfId="0" applyNumberFormat="1" applyFont="1" applyBorder="1" applyProtection="1">
      <protection locked="0"/>
    </xf>
    <xf numFmtId="173" fontId="3" fillId="0" borderId="12" xfId="0" applyNumberFormat="1" applyFont="1" applyBorder="1" applyAlignment="1" applyProtection="1">
      <alignment horizontal="right"/>
      <protection locked="0"/>
    </xf>
    <xf numFmtId="0" fontId="34" fillId="0" borderId="12" xfId="0" applyFont="1" applyBorder="1" applyAlignment="1" applyProtection="1">
      <alignment horizontal="center"/>
      <protection locked="0"/>
    </xf>
    <xf numFmtId="0" fontId="34" fillId="0" borderId="12" xfId="0" applyFont="1" applyBorder="1" applyProtection="1">
      <protection locked="0"/>
    </xf>
    <xf numFmtId="9" fontId="34" fillId="0" borderId="0" xfId="0" applyNumberFormat="1" applyFont="1" applyBorder="1" applyAlignment="1" applyProtection="1">
      <alignment horizontal="right"/>
      <protection locked="0"/>
    </xf>
    <xf numFmtId="195" fontId="34" fillId="0" borderId="12" xfId="0" applyNumberFormat="1" applyFont="1" applyBorder="1" applyProtection="1">
      <protection locked="0"/>
    </xf>
    <xf numFmtId="173" fontId="34" fillId="0" borderId="12" xfId="0" applyNumberFormat="1" applyFont="1" applyBorder="1" applyAlignment="1" applyProtection="1">
      <alignment horizontal="right"/>
      <protection locked="0"/>
    </xf>
    <xf numFmtId="173" fontId="2" fillId="0" borderId="13" xfId="0" applyNumberFormat="1" applyFont="1" applyBorder="1" applyAlignment="1" applyProtection="1">
      <alignment horizontal="right"/>
      <protection locked="0"/>
    </xf>
    <xf numFmtId="6" fontId="34" fillId="0" borderId="12" xfId="0" applyNumberFormat="1" applyFont="1" applyBorder="1" applyAlignment="1" applyProtection="1">
      <alignment horizontal="right"/>
      <protection locked="0"/>
    </xf>
    <xf numFmtId="22" fontId="42" fillId="0" borderId="92" xfId="0" applyNumberFormat="1" applyFont="1" applyFill="1" applyBorder="1" applyAlignment="1" applyProtection="1">
      <alignment horizontal="right" wrapText="1"/>
      <protection locked="0"/>
    </xf>
    <xf numFmtId="0" fontId="34" fillId="30" borderId="0" xfId="0" applyFont="1" applyFill="1" applyAlignment="1" applyProtection="1">
      <alignment horizontal="right"/>
      <protection locked="0"/>
    </xf>
    <xf numFmtId="171" fontId="37" fillId="0" borderId="0" xfId="0" applyNumberFormat="1" applyFont="1" applyFill="1" applyBorder="1" applyAlignment="1" applyProtection="1">
      <alignment horizontal="right"/>
      <protection locked="0"/>
    </xf>
    <xf numFmtId="171" fontId="3" fillId="0" borderId="0" xfId="0" applyNumberFormat="1" applyFont="1" applyFill="1" applyAlignment="1" applyProtection="1">
      <alignment horizontal="right"/>
      <protection locked="0"/>
    </xf>
    <xf numFmtId="171" fontId="3" fillId="0" borderId="0" xfId="0" applyNumberFormat="1" applyFont="1" applyFill="1" applyBorder="1" applyAlignment="1" applyProtection="1">
      <alignment horizontal="right"/>
      <protection locked="0"/>
    </xf>
    <xf numFmtId="171" fontId="3" fillId="0" borderId="37" xfId="0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Border="1" applyAlignment="1" applyProtection="1">
      <alignment horizontal="right"/>
      <protection locked="0"/>
    </xf>
    <xf numFmtId="171" fontId="2" fillId="0" borderId="37" xfId="0" applyNumberFormat="1" applyFont="1" applyFill="1" applyBorder="1" applyAlignment="1" applyProtection="1">
      <alignment horizontal="right"/>
      <protection locked="0"/>
    </xf>
    <xf numFmtId="171" fontId="37" fillId="0" borderId="37" xfId="0" applyNumberFormat="1" applyFont="1" applyFill="1" applyBorder="1" applyAlignment="1" applyProtection="1">
      <alignment horizontal="right"/>
      <protection locked="0"/>
    </xf>
    <xf numFmtId="171" fontId="35" fillId="0" borderId="0" xfId="0" applyNumberFormat="1" applyFont="1" applyFill="1" applyBorder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35" fillId="0" borderId="0" xfId="0" applyNumberFormat="1" applyFont="1" applyFill="1" applyAlignment="1">
      <alignment horizontal="right"/>
    </xf>
    <xf numFmtId="171" fontId="37" fillId="0" borderId="0" xfId="0" applyNumberFormat="1" applyFont="1" applyFill="1" applyAlignment="1" applyProtection="1">
      <alignment horizontal="center"/>
      <protection locked="0"/>
    </xf>
    <xf numFmtId="172" fontId="41" fillId="30" borderId="0" xfId="0" applyNumberFormat="1" applyFont="1" applyFill="1" applyBorder="1" applyAlignment="1" applyProtection="1">
      <alignment horizontal="center"/>
    </xf>
    <xf numFmtId="1" fontId="37" fillId="0" borderId="93" xfId="0" applyNumberFormat="1" applyFont="1" applyFill="1" applyBorder="1" applyAlignment="1" applyProtection="1">
      <protection locked="0"/>
    </xf>
    <xf numFmtId="171" fontId="37" fillId="39" borderId="0" xfId="0" applyNumberFormat="1" applyFont="1" applyFill="1" applyBorder="1" applyAlignment="1" applyProtection="1">
      <alignment horizontal="center"/>
      <protection locked="0"/>
    </xf>
    <xf numFmtId="171" fontId="37" fillId="39" borderId="0" xfId="0" applyNumberFormat="1" applyFont="1" applyFill="1" applyAlignment="1" applyProtection="1">
      <alignment horizontal="center"/>
      <protection locked="0"/>
    </xf>
    <xf numFmtId="171" fontId="37" fillId="39" borderId="93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37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" fontId="3" fillId="0" borderId="0" xfId="0" applyNumberFormat="1" applyFont="1" applyFill="1"/>
    <xf numFmtId="38" fontId="3" fillId="0" borderId="0" xfId="0" applyNumberFormat="1" applyFont="1" applyFill="1"/>
    <xf numFmtId="172" fontId="3" fillId="0" borderId="0" xfId="0" applyNumberFormat="1" applyFont="1" applyFill="1"/>
    <xf numFmtId="1" fontId="3" fillId="0" borderId="0" xfId="0" applyNumberFormat="1" applyFont="1" applyFill="1" applyBorder="1"/>
    <xf numFmtId="0" fontId="3" fillId="0" borderId="0" xfId="0" quotePrefix="1" applyFont="1" applyFill="1" applyBorder="1" applyProtection="1">
      <protection locked="0"/>
    </xf>
    <xf numFmtId="38" fontId="3" fillId="0" borderId="0" xfId="0" quotePrefix="1" applyNumberFormat="1" applyFont="1" applyFill="1" applyBorder="1" applyProtection="1">
      <protection locked="0"/>
    </xf>
    <xf numFmtId="172" fontId="3" fillId="0" borderId="0" xfId="0" quotePrefix="1" applyNumberFormat="1" applyFont="1" applyFill="1" applyBorder="1" applyProtection="1">
      <protection locked="0"/>
    </xf>
    <xf numFmtId="171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>
      <alignment horizontal="center"/>
    </xf>
    <xf numFmtId="172" fontId="47" fillId="0" borderId="16" xfId="0" applyNumberFormat="1" applyFont="1" applyFill="1" applyBorder="1" applyAlignment="1" applyProtection="1">
      <alignment horizontal="right"/>
      <protection locked="0"/>
    </xf>
    <xf numFmtId="0" fontId="47" fillId="0" borderId="16" xfId="0" applyFont="1" applyBorder="1" applyAlignment="1" applyProtection="1">
      <alignment horizontal="right"/>
      <protection locked="0"/>
    </xf>
    <xf numFmtId="2" fontId="34" fillId="30" borderId="15" xfId="0" applyNumberFormat="1" applyFont="1" applyFill="1" applyBorder="1" applyAlignment="1" applyProtection="1">
      <alignment horizontal="right"/>
      <protection locked="0"/>
    </xf>
    <xf numFmtId="2" fontId="34" fillId="0" borderId="16" xfId="0" applyNumberFormat="1" applyFont="1" applyFill="1" applyBorder="1" applyAlignment="1" applyProtection="1">
      <alignment horizontal="right"/>
      <protection locked="0"/>
    </xf>
    <xf numFmtId="179" fontId="41" fillId="30" borderId="0" xfId="28" applyNumberFormat="1" applyFont="1" applyFill="1" applyBorder="1" applyAlignment="1" applyProtection="1">
      <alignment horizontal="center"/>
    </xf>
    <xf numFmtId="0" fontId="45" fillId="0" borderId="37" xfId="0" applyFont="1" applyFill="1" applyBorder="1" applyAlignment="1" applyProtection="1">
      <alignment horizontal="center" wrapText="1"/>
      <protection locked="0"/>
    </xf>
    <xf numFmtId="38" fontId="49" fillId="0" borderId="0" xfId="0" applyNumberFormat="1" applyFont="1" applyFill="1" applyProtection="1">
      <protection locked="0"/>
    </xf>
    <xf numFmtId="172" fontId="6" fillId="29" borderId="0" xfId="0" applyNumberFormat="1" applyFont="1" applyFill="1" applyBorder="1" applyProtection="1">
      <protection locked="0"/>
    </xf>
    <xf numFmtId="172" fontId="6" fillId="0" borderId="0" xfId="0" applyNumberFormat="1" applyFont="1" applyFill="1" applyBorder="1" applyProtection="1">
      <protection locked="0"/>
    </xf>
    <xf numFmtId="172" fontId="6" fillId="0" borderId="37" xfId="0" applyNumberFormat="1" applyFont="1" applyFill="1" applyBorder="1" applyProtection="1">
      <protection locked="0"/>
    </xf>
    <xf numFmtId="172" fontId="6" fillId="0" borderId="0" xfId="0" applyNumberFormat="1" applyFont="1" applyFill="1" applyProtection="1">
      <protection locked="0"/>
    </xf>
    <xf numFmtId="172" fontId="49" fillId="0" borderId="0" xfId="0" applyNumberFormat="1" applyFont="1" applyFill="1" applyBorder="1" applyProtection="1">
      <protection locked="0"/>
    </xf>
    <xf numFmtId="172" fontId="49" fillId="0" borderId="0" xfId="0" applyNumberFormat="1" applyFont="1" applyFill="1" applyProtection="1">
      <protection locked="0"/>
    </xf>
    <xf numFmtId="0" fontId="49" fillId="0" borderId="0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172" fontId="50" fillId="0" borderId="0" xfId="0" applyNumberFormat="1" applyFont="1" applyFill="1" applyBorder="1" applyProtection="1">
      <protection locked="0"/>
    </xf>
    <xf numFmtId="172" fontId="50" fillId="0" borderId="37" xfId="0" applyNumberFormat="1" applyFont="1" applyFill="1" applyBorder="1" applyProtection="1">
      <protection locked="0"/>
    </xf>
    <xf numFmtId="172" fontId="6" fillId="0" borderId="0" xfId="0" applyNumberFormat="1" applyFont="1" applyFill="1" applyBorder="1"/>
    <xf numFmtId="172" fontId="51" fillId="0" borderId="0" xfId="0" applyNumberFormat="1" applyFont="1" applyFill="1" applyBorder="1"/>
    <xf numFmtId="172" fontId="6" fillId="0" borderId="0" xfId="0" applyNumberFormat="1" applyFont="1" applyFill="1"/>
    <xf numFmtId="172" fontId="6" fillId="0" borderId="0" xfId="0" quotePrefix="1" applyNumberFormat="1" applyFont="1" applyFill="1" applyBorder="1" applyProtection="1">
      <protection locked="0"/>
    </xf>
    <xf numFmtId="172" fontId="51" fillId="0" borderId="0" xfId="0" applyNumberFormat="1" applyFont="1" applyFill="1"/>
    <xf numFmtId="1" fontId="48" fillId="30" borderId="0" xfId="0" applyNumberFormat="1" applyFont="1" applyFill="1" applyBorder="1" applyAlignment="1" applyProtection="1">
      <alignment horizontal="center"/>
    </xf>
    <xf numFmtId="1" fontId="49" fillId="0" borderId="0" xfId="0" applyNumberFormat="1" applyFont="1" applyFill="1" applyBorder="1" applyProtection="1">
      <protection locked="0"/>
    </xf>
    <xf numFmtId="1" fontId="2" fillId="24" borderId="37" xfId="0" applyNumberFormat="1" applyFont="1" applyFill="1" applyBorder="1" applyProtection="1">
      <protection locked="0"/>
    </xf>
    <xf numFmtId="0" fontId="3" fillId="24" borderId="37" xfId="0" applyFont="1" applyFill="1" applyBorder="1" applyProtection="1">
      <protection locked="0"/>
    </xf>
    <xf numFmtId="172" fontId="3" fillId="24" borderId="37" xfId="0" applyNumberFormat="1" applyFont="1" applyFill="1" applyBorder="1" applyProtection="1">
      <protection locked="0"/>
    </xf>
    <xf numFmtId="172" fontId="3" fillId="24" borderId="37" xfId="0" applyNumberFormat="1" applyFont="1" applyFill="1" applyBorder="1" applyAlignment="1" applyProtection="1">
      <alignment horizontal="center"/>
      <protection locked="0"/>
    </xf>
    <xf numFmtId="38" fontId="3" fillId="24" borderId="37" xfId="0" applyNumberFormat="1" applyFont="1" applyFill="1" applyBorder="1" applyProtection="1">
      <protection locked="0"/>
    </xf>
    <xf numFmtId="172" fontId="6" fillId="24" borderId="37" xfId="0" applyNumberFormat="1" applyFont="1" applyFill="1" applyBorder="1" applyProtection="1">
      <protection locked="0"/>
    </xf>
    <xf numFmtId="1" fontId="3" fillId="24" borderId="92" xfId="0" applyNumberFormat="1" applyFont="1" applyFill="1" applyBorder="1"/>
    <xf numFmtId="0" fontId="3" fillId="24" borderId="92" xfId="0" applyFont="1" applyFill="1" applyBorder="1"/>
    <xf numFmtId="172" fontId="3" fillId="24" borderId="92" xfId="0" applyNumberFormat="1" applyFont="1" applyFill="1" applyBorder="1"/>
    <xf numFmtId="172" fontId="3" fillId="24" borderId="92" xfId="0" applyNumberFormat="1" applyFont="1" applyFill="1" applyBorder="1" applyAlignment="1">
      <alignment horizontal="center"/>
    </xf>
    <xf numFmtId="38" fontId="3" fillId="24" borderId="92" xfId="0" applyNumberFormat="1" applyFont="1" applyFill="1" applyBorder="1"/>
    <xf numFmtId="172" fontId="6" fillId="24" borderId="92" xfId="0" applyNumberFormat="1" applyFont="1" applyFill="1" applyBorder="1"/>
    <xf numFmtId="171" fontId="45" fillId="24" borderId="92" xfId="0" applyNumberFormat="1" applyFont="1" applyFill="1" applyBorder="1" applyAlignment="1">
      <alignment horizontal="left"/>
    </xf>
    <xf numFmtId="171" fontId="45" fillId="24" borderId="37" xfId="0" applyNumberFormat="1" applyFont="1" applyFill="1" applyBorder="1" applyAlignment="1" applyProtection="1">
      <alignment horizontal="left"/>
      <protection locked="0"/>
    </xf>
    <xf numFmtId="1" fontId="3" fillId="0" borderId="37" xfId="0" applyNumberFormat="1" applyFont="1" applyFill="1" applyBorder="1"/>
    <xf numFmtId="171" fontId="3" fillId="0" borderId="37" xfId="0" applyNumberFormat="1" applyFont="1" applyFill="1" applyBorder="1" applyAlignment="1">
      <alignment horizontal="right"/>
    </xf>
    <xf numFmtId="0" fontId="3" fillId="0" borderId="37" xfId="0" applyFont="1" applyFill="1" applyBorder="1"/>
    <xf numFmtId="172" fontId="3" fillId="0" borderId="37" xfId="0" applyNumberFormat="1" applyFont="1" applyFill="1" applyBorder="1"/>
    <xf numFmtId="172" fontId="3" fillId="0" borderId="37" xfId="0" applyNumberFormat="1" applyFont="1" applyFill="1" applyBorder="1" applyAlignment="1">
      <alignment horizontal="center"/>
    </xf>
    <xf numFmtId="38" fontId="3" fillId="0" borderId="37" xfId="0" applyNumberFormat="1" applyFont="1" applyFill="1" applyBorder="1"/>
    <xf numFmtId="172" fontId="6" fillId="0" borderId="37" xfId="0" applyNumberFormat="1" applyFont="1" applyFill="1" applyBorder="1"/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Border="1" applyProtection="1">
      <protection locked="0"/>
    </xf>
    <xf numFmtId="172" fontId="2" fillId="0" borderId="0" xfId="0" applyNumberFormat="1" applyFont="1" applyFill="1" applyBorder="1" applyAlignment="1" applyProtection="1">
      <alignment horizontal="center"/>
      <protection locked="0"/>
    </xf>
    <xf numFmtId="172" fontId="2" fillId="0" borderId="0" xfId="0" applyNumberFormat="1" applyFont="1" applyFill="1" applyAlignment="1" applyProtection="1">
      <alignment horizontal="center"/>
      <protection locked="0"/>
    </xf>
    <xf numFmtId="1" fontId="6" fillId="0" borderId="0" xfId="0" applyNumberFormat="1" applyFont="1" applyFill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71" fontId="2" fillId="0" borderId="0" xfId="0" applyNumberFormat="1" applyFont="1" applyFill="1" applyBorder="1" applyAlignment="1" applyProtection="1">
      <alignment horizontal="center"/>
      <protection locked="0"/>
    </xf>
    <xf numFmtId="172" fontId="2" fillId="0" borderId="0" xfId="0" applyNumberFormat="1" applyFont="1" applyFill="1" applyProtection="1">
      <protection locked="0"/>
    </xf>
    <xf numFmtId="171" fontId="2" fillId="0" borderId="0" xfId="0" applyNumberFormat="1" applyFont="1" applyFill="1" applyAlignment="1" applyProtection="1">
      <alignment horizontal="right"/>
      <protection locked="0"/>
    </xf>
    <xf numFmtId="172" fontId="2" fillId="0" borderId="0" xfId="0" applyNumberFormat="1" applyFont="1" applyFill="1" applyBorder="1" applyProtection="1">
      <protection locked="0"/>
    </xf>
    <xf numFmtId="172" fontId="45" fillId="0" borderId="0" xfId="0" applyNumberFormat="1" applyFont="1" applyFill="1" applyBorder="1" applyProtection="1">
      <protection locked="0"/>
    </xf>
    <xf numFmtId="38" fontId="2" fillId="0" borderId="0" xfId="0" applyNumberFormat="1" applyFont="1" applyFill="1" applyProtection="1">
      <protection locked="0"/>
    </xf>
    <xf numFmtId="172" fontId="45" fillId="0" borderId="0" xfId="0" applyNumberFormat="1" applyFont="1" applyFill="1" applyProtection="1">
      <protection locked="0"/>
    </xf>
    <xf numFmtId="38" fontId="2" fillId="0" borderId="37" xfId="0" applyNumberFormat="1" applyFont="1" applyFill="1" applyBorder="1" applyAlignment="1" applyProtection="1">
      <alignment horizontal="left" wrapText="1"/>
      <protection locked="0"/>
    </xf>
    <xf numFmtId="171" fontId="38" fillId="0" borderId="0" xfId="0" applyNumberFormat="1" applyFont="1" applyFill="1" applyBorder="1" applyAlignment="1" applyProtection="1">
      <alignment horizontal="center"/>
      <protection locked="0"/>
    </xf>
    <xf numFmtId="171" fontId="38" fillId="0" borderId="0" xfId="0" applyNumberFormat="1" applyFont="1" applyFill="1" applyAlignment="1" applyProtection="1">
      <alignment horizontal="center"/>
      <protection locked="0"/>
    </xf>
    <xf numFmtId="1" fontId="2" fillId="30" borderId="0" xfId="0" applyNumberFormat="1" applyFont="1" applyFill="1" applyBorder="1" applyProtection="1">
      <protection locked="0"/>
    </xf>
    <xf numFmtId="171" fontId="2" fillId="30" borderId="0" xfId="0" applyNumberFormat="1" applyFont="1" applyFill="1" applyBorder="1" applyAlignment="1" applyProtection="1">
      <alignment horizontal="right"/>
      <protection locked="0"/>
    </xf>
    <xf numFmtId="1" fontId="3" fillId="30" borderId="0" xfId="0" applyNumberFormat="1" applyFont="1" applyFill="1" applyBorder="1" applyProtection="1">
      <protection locked="0"/>
    </xf>
    <xf numFmtId="171" fontId="3" fillId="30" borderId="0" xfId="0" applyNumberFormat="1" applyFont="1" applyFill="1" applyBorder="1" applyAlignment="1" applyProtection="1">
      <alignment horizontal="right"/>
      <protection locked="0"/>
    </xf>
    <xf numFmtId="0" fontId="3" fillId="30" borderId="0" xfId="0" applyFont="1" applyFill="1" applyBorder="1" applyProtection="1">
      <protection locked="0"/>
    </xf>
    <xf numFmtId="172" fontId="3" fillId="30" borderId="0" xfId="0" applyNumberFormat="1" applyFont="1" applyFill="1" applyBorder="1" applyProtection="1">
      <protection locked="0"/>
    </xf>
    <xf numFmtId="172" fontId="3" fillId="30" borderId="0" xfId="0" applyNumberFormat="1" applyFont="1" applyFill="1" applyBorder="1" applyAlignment="1" applyProtection="1">
      <alignment horizontal="center"/>
      <protection locked="0"/>
    </xf>
    <xf numFmtId="38" fontId="3" fillId="30" borderId="0" xfId="0" applyNumberFormat="1" applyFont="1" applyFill="1" applyBorder="1" applyProtection="1">
      <protection locked="0"/>
    </xf>
    <xf numFmtId="172" fontId="6" fillId="30" borderId="0" xfId="0" applyNumberFormat="1" applyFont="1" applyFill="1" applyBorder="1" applyProtection="1">
      <protection locked="0"/>
    </xf>
    <xf numFmtId="0" fontId="3" fillId="30" borderId="0" xfId="0" applyFont="1" applyFill="1" applyProtection="1">
      <protection locked="0"/>
    </xf>
    <xf numFmtId="1" fontId="3" fillId="30" borderId="0" xfId="0" applyNumberFormat="1" applyFont="1" applyFill="1" applyProtection="1">
      <protection locked="0"/>
    </xf>
    <xf numFmtId="171" fontId="3" fillId="30" borderId="0" xfId="0" applyNumberFormat="1" applyFont="1" applyFill="1" applyAlignment="1" applyProtection="1">
      <alignment horizontal="right"/>
      <protection locked="0"/>
    </xf>
    <xf numFmtId="172" fontId="3" fillId="30" borderId="0" xfId="0" applyNumberFormat="1" applyFont="1" applyFill="1" applyProtection="1">
      <protection locked="0"/>
    </xf>
    <xf numFmtId="172" fontId="3" fillId="30" borderId="0" xfId="0" applyNumberFormat="1" applyFont="1" applyFill="1" applyAlignment="1" applyProtection="1">
      <alignment horizontal="center"/>
      <protection locked="0"/>
    </xf>
    <xf numFmtId="38" fontId="3" fillId="30" borderId="0" xfId="0" applyNumberFormat="1" applyFont="1" applyFill="1" applyProtection="1">
      <protection locked="0"/>
    </xf>
    <xf numFmtId="172" fontId="6" fillId="30" borderId="0" xfId="0" applyNumberFormat="1" applyFont="1" applyFill="1" applyProtection="1">
      <protection locked="0"/>
    </xf>
    <xf numFmtId="171" fontId="2" fillId="30" borderId="0" xfId="0" applyNumberFormat="1" applyFont="1" applyFill="1" applyAlignment="1" applyProtection="1">
      <alignment horizontal="right"/>
      <protection locked="0"/>
    </xf>
    <xf numFmtId="171" fontId="2" fillId="30" borderId="0" xfId="0" applyNumberFormat="1" applyFont="1" applyFill="1" applyBorder="1" applyAlignment="1" applyProtection="1">
      <alignment horizontal="center" wrapText="1"/>
      <protection locked="0"/>
    </xf>
    <xf numFmtId="0" fontId="2" fillId="30" borderId="0" xfId="0" applyFont="1" applyFill="1" applyBorder="1" applyAlignment="1" applyProtection="1">
      <alignment horizontal="right"/>
      <protection locked="0"/>
    </xf>
    <xf numFmtId="38" fontId="41" fillId="30" borderId="0" xfId="0" applyNumberFormat="1" applyFont="1" applyFill="1" applyBorder="1" applyAlignment="1" applyProtection="1">
      <alignment horizontal="center"/>
    </xf>
    <xf numFmtId="2" fontId="48" fillId="30" borderId="0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Protection="1">
      <protection locked="0"/>
    </xf>
    <xf numFmtId="1" fontId="2" fillId="32" borderId="37" xfId="0" applyNumberFormat="1" applyFont="1" applyFill="1" applyBorder="1"/>
    <xf numFmtId="171" fontId="2" fillId="32" borderId="37" xfId="0" applyNumberFormat="1" applyFont="1" applyFill="1" applyBorder="1" applyAlignment="1">
      <alignment horizontal="right"/>
    </xf>
    <xf numFmtId="0" fontId="2" fillId="32" borderId="37" xfId="0" applyFont="1" applyFill="1" applyBorder="1"/>
    <xf numFmtId="172" fontId="2" fillId="32" borderId="37" xfId="0" applyNumberFormat="1" applyFont="1" applyFill="1" applyBorder="1"/>
    <xf numFmtId="172" fontId="2" fillId="32" borderId="37" xfId="0" applyNumberFormat="1" applyFont="1" applyFill="1" applyBorder="1" applyAlignment="1">
      <alignment horizontal="center"/>
    </xf>
    <xf numFmtId="38" fontId="2" fillId="32" borderId="37" xfId="0" applyNumberFormat="1" applyFont="1" applyFill="1" applyBorder="1"/>
    <xf numFmtId="38" fontId="2" fillId="0" borderId="0" xfId="0" applyNumberFormat="1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protection locked="0"/>
    </xf>
    <xf numFmtId="1" fontId="2" fillId="0" borderId="51" xfId="0" applyNumberFormat="1" applyFont="1" applyFill="1" applyBorder="1" applyProtection="1">
      <protection locked="0"/>
    </xf>
    <xf numFmtId="171" fontId="2" fillId="0" borderId="51" xfId="0" applyNumberFormat="1" applyFont="1" applyFill="1" applyBorder="1" applyAlignment="1" applyProtection="1">
      <alignment horizontal="right"/>
      <protection locked="0"/>
    </xf>
    <xf numFmtId="0" fontId="2" fillId="0" borderId="51" xfId="0" applyFont="1" applyFill="1" applyBorder="1" applyProtection="1">
      <protection locked="0"/>
    </xf>
    <xf numFmtId="172" fontId="2" fillId="0" borderId="51" xfId="0" applyNumberFormat="1" applyFont="1" applyFill="1" applyBorder="1" applyProtection="1">
      <protection locked="0"/>
    </xf>
    <xf numFmtId="172" fontId="2" fillId="0" borderId="51" xfId="0" applyNumberFormat="1" applyFont="1" applyFill="1" applyBorder="1" applyAlignment="1" applyProtection="1">
      <alignment horizontal="center"/>
      <protection locked="0"/>
    </xf>
    <xf numFmtId="38" fontId="2" fillId="0" borderId="51" xfId="0" applyNumberFormat="1" applyFont="1" applyFill="1" applyBorder="1" applyProtection="1">
      <protection locked="0"/>
    </xf>
    <xf numFmtId="1" fontId="2" fillId="30" borderId="0" xfId="0" applyNumberFormat="1" applyFont="1" applyFill="1" applyBorder="1"/>
    <xf numFmtId="171" fontId="2" fillId="30" borderId="0" xfId="0" applyNumberFormat="1" applyFont="1" applyFill="1" applyBorder="1" applyAlignment="1">
      <alignment horizontal="right"/>
    </xf>
    <xf numFmtId="0" fontId="2" fillId="30" borderId="0" xfId="0" applyFont="1" applyFill="1" applyBorder="1"/>
    <xf numFmtId="172" fontId="2" fillId="30" borderId="0" xfId="0" applyNumberFormat="1" applyFont="1" applyFill="1" applyBorder="1"/>
    <xf numFmtId="172" fontId="2" fillId="30" borderId="0" xfId="0" applyNumberFormat="1" applyFont="1" applyFill="1" applyBorder="1" applyAlignment="1">
      <alignment horizontal="center"/>
    </xf>
    <xf numFmtId="38" fontId="2" fillId="30" borderId="0" xfId="0" applyNumberFormat="1" applyFont="1" applyFill="1" applyBorder="1"/>
    <xf numFmtId="0" fontId="2" fillId="30" borderId="0" xfId="0" applyFont="1" applyFill="1"/>
    <xf numFmtId="1" fontId="2" fillId="29" borderId="0" xfId="0" applyNumberFormat="1" applyFont="1" applyFill="1" applyBorder="1" applyProtection="1">
      <protection locked="0"/>
    </xf>
    <xf numFmtId="171" fontId="3" fillId="29" borderId="0" xfId="0" applyNumberFormat="1" applyFont="1" applyFill="1" applyBorder="1" applyAlignment="1" applyProtection="1">
      <alignment horizontal="right"/>
      <protection locked="0"/>
    </xf>
    <xf numFmtId="1" fontId="3" fillId="29" borderId="0" xfId="0" applyNumberFormat="1" applyFont="1" applyFill="1" applyBorder="1" applyProtection="1">
      <protection locked="0"/>
    </xf>
    <xf numFmtId="171" fontId="3" fillId="29" borderId="0" xfId="0" applyNumberFormat="1" applyFont="1" applyFill="1" applyAlignment="1" applyProtection="1">
      <alignment horizontal="right"/>
      <protection locked="0"/>
    </xf>
    <xf numFmtId="16" fontId="3" fillId="29" borderId="0" xfId="0" applyNumberFormat="1" applyFont="1" applyFill="1" applyProtection="1">
      <protection locked="0"/>
    </xf>
    <xf numFmtId="1" fontId="3" fillId="29" borderId="0" xfId="0" applyNumberFormat="1" applyFont="1" applyFill="1" applyProtection="1">
      <protection locked="0"/>
    </xf>
    <xf numFmtId="1" fontId="36" fillId="29" borderId="0" xfId="0" applyNumberFormat="1" applyFont="1" applyFill="1" applyBorder="1" applyProtection="1">
      <protection locked="0"/>
    </xf>
    <xf numFmtId="171" fontId="52" fillId="29" borderId="0" xfId="0" applyNumberFormat="1" applyFont="1" applyFill="1" applyAlignment="1" applyProtection="1">
      <alignment horizontal="right"/>
      <protection locked="0"/>
    </xf>
    <xf numFmtId="0" fontId="52" fillId="29" borderId="0" xfId="0" applyFont="1" applyFill="1" applyBorder="1" applyProtection="1">
      <protection locked="0"/>
    </xf>
    <xf numFmtId="172" fontId="52" fillId="29" borderId="0" xfId="0" applyNumberFormat="1" applyFont="1" applyFill="1" applyBorder="1" applyProtection="1">
      <protection locked="0"/>
    </xf>
    <xf numFmtId="172" fontId="52" fillId="29" borderId="0" xfId="0" applyNumberFormat="1" applyFont="1" applyFill="1" applyBorder="1" applyAlignment="1" applyProtection="1">
      <alignment horizontal="center"/>
      <protection locked="0"/>
    </xf>
    <xf numFmtId="38" fontId="52" fillId="29" borderId="0" xfId="0" applyNumberFormat="1" applyFont="1" applyFill="1" applyBorder="1" applyProtection="1">
      <protection locked="0"/>
    </xf>
    <xf numFmtId="172" fontId="53" fillId="29" borderId="0" xfId="0" applyNumberFormat="1" applyFont="1" applyFill="1" applyBorder="1" applyProtection="1">
      <protection locked="0"/>
    </xf>
    <xf numFmtId="0" fontId="52" fillId="29" borderId="0" xfId="0" applyFont="1" applyFill="1" applyProtection="1">
      <protection locked="0"/>
    </xf>
    <xf numFmtId="38" fontId="3" fillId="29" borderId="0" xfId="0" applyNumberFormat="1" applyFont="1" applyFill="1" applyProtection="1">
      <protection locked="0"/>
    </xf>
    <xf numFmtId="172" fontId="3" fillId="29" borderId="0" xfId="0" applyNumberFormat="1" applyFont="1" applyFill="1" applyProtection="1">
      <protection locked="0"/>
    </xf>
    <xf numFmtId="172" fontId="6" fillId="29" borderId="0" xfId="0" applyNumberFormat="1" applyFont="1" applyFill="1" applyProtection="1">
      <protection locked="0"/>
    </xf>
    <xf numFmtId="171" fontId="52" fillId="29" borderId="0" xfId="0" applyNumberFormat="1" applyFont="1" applyFill="1" applyBorder="1" applyAlignment="1" applyProtection="1">
      <alignment horizontal="right"/>
      <protection locked="0"/>
    </xf>
    <xf numFmtId="1" fontId="52" fillId="29" borderId="0" xfId="0" applyNumberFormat="1" applyFont="1" applyFill="1" applyBorder="1" applyProtection="1">
      <protection locked="0"/>
    </xf>
    <xf numFmtId="172" fontId="3" fillId="29" borderId="0" xfId="0" applyNumberFormat="1" applyFont="1" applyFill="1" applyAlignment="1" applyProtection="1">
      <alignment horizontal="center"/>
      <protection locked="0"/>
    </xf>
    <xf numFmtId="1" fontId="2" fillId="29" borderId="0" xfId="0" applyNumberFormat="1" applyFont="1" applyFill="1" applyProtection="1">
      <protection locked="0"/>
    </xf>
    <xf numFmtId="171" fontId="2" fillId="29" borderId="0" xfId="0" applyNumberFormat="1" applyFont="1" applyFill="1" applyBorder="1" applyAlignment="1" applyProtection="1">
      <alignment horizontal="right"/>
      <protection locked="0"/>
    </xf>
    <xf numFmtId="38" fontId="3" fillId="24" borderId="0" xfId="0" applyNumberFormat="1" applyFont="1" applyFill="1" applyBorder="1" applyProtection="1">
      <protection locked="0"/>
    </xf>
    <xf numFmtId="1" fontId="3" fillId="24" borderId="0" xfId="0" applyNumberFormat="1" applyFont="1" applyFill="1" applyAlignment="1" applyProtection="1">
      <alignment wrapText="1"/>
      <protection locked="0"/>
    </xf>
    <xf numFmtId="171" fontId="3" fillId="24" borderId="0" xfId="0" applyNumberFormat="1" applyFont="1" applyFill="1" applyAlignment="1" applyProtection="1">
      <alignment horizontal="right" wrapText="1"/>
      <protection locked="0"/>
    </xf>
    <xf numFmtId="0" fontId="3" fillId="24" borderId="0" xfId="0" applyFont="1" applyFill="1" applyAlignment="1" applyProtection="1">
      <alignment wrapText="1"/>
      <protection locked="0"/>
    </xf>
    <xf numFmtId="172" fontId="3" fillId="24" borderId="0" xfId="0" applyNumberFormat="1" applyFont="1" applyFill="1" applyAlignment="1" applyProtection="1">
      <alignment wrapText="1"/>
      <protection locked="0"/>
    </xf>
    <xf numFmtId="172" fontId="3" fillId="24" borderId="0" xfId="0" applyNumberFormat="1" applyFont="1" applyFill="1" applyAlignment="1" applyProtection="1">
      <alignment horizontal="center" wrapText="1"/>
      <protection locked="0"/>
    </xf>
    <xf numFmtId="38" fontId="3" fillId="24" borderId="0" xfId="0" applyNumberFormat="1" applyFont="1" applyFill="1" applyAlignment="1" applyProtection="1">
      <alignment wrapText="1"/>
      <protection locked="0"/>
    </xf>
    <xf numFmtId="172" fontId="6" fillId="24" borderId="0" xfId="0" applyNumberFormat="1" applyFont="1" applyFill="1" applyAlignment="1" applyProtection="1">
      <alignment wrapText="1"/>
      <protection locked="0"/>
    </xf>
    <xf numFmtId="2" fontId="34" fillId="35" borderId="63" xfId="0" applyNumberFormat="1" applyFont="1" applyFill="1" applyBorder="1" applyAlignment="1" applyProtection="1">
      <alignment horizontal="right"/>
      <protection locked="0"/>
    </xf>
    <xf numFmtId="2" fontId="34" fillId="30" borderId="63" xfId="0" applyNumberFormat="1" applyFont="1" applyFill="1" applyBorder="1" applyAlignment="1" applyProtection="1">
      <alignment horizontal="right"/>
      <protection locked="0"/>
    </xf>
    <xf numFmtId="2" fontId="34" fillId="39" borderId="62" xfId="0" applyNumberFormat="1" applyFont="1" applyFill="1" applyBorder="1" applyAlignment="1" applyProtection="1">
      <alignment horizontal="right"/>
      <protection locked="0"/>
    </xf>
    <xf numFmtId="2" fontId="34" fillId="0" borderId="33" xfId="30" applyNumberFormat="1" applyFont="1" applyBorder="1" applyAlignment="1" applyProtection="1">
      <alignment horizontal="right"/>
    </xf>
    <xf numFmtId="38" fontId="3" fillId="29" borderId="0" xfId="0" quotePrefix="1" applyNumberFormat="1" applyFont="1" applyFill="1" applyBorder="1" applyProtection="1">
      <protection locked="0"/>
    </xf>
    <xf numFmtId="2" fontId="3" fillId="29" borderId="0" xfId="0" applyNumberFormat="1" applyFont="1" applyFill="1" applyBorder="1" applyProtection="1">
      <protection locked="0"/>
    </xf>
    <xf numFmtId="0" fontId="2" fillId="29" borderId="0" xfId="0" applyFont="1" applyFill="1" applyProtection="1">
      <protection locked="0"/>
    </xf>
    <xf numFmtId="0" fontId="2" fillId="29" borderId="0" xfId="0" applyFont="1" applyFill="1" applyBorder="1" applyProtection="1">
      <protection locked="0"/>
    </xf>
    <xf numFmtId="172" fontId="54" fillId="0" borderId="0" xfId="0" applyNumberFormat="1" applyFont="1" applyFill="1" applyBorder="1" applyProtection="1">
      <protection locked="0"/>
    </xf>
    <xf numFmtId="1" fontId="6" fillId="29" borderId="0" xfId="0" applyNumberFormat="1" applyFont="1" applyFill="1" applyBorder="1" applyProtection="1">
      <protection locked="0"/>
    </xf>
    <xf numFmtId="38" fontId="45" fillId="29" borderId="0" xfId="0" applyNumberFormat="1" applyFont="1" applyFill="1" applyBorder="1" applyProtection="1">
      <protection locked="0"/>
    </xf>
    <xf numFmtId="38" fontId="36" fillId="29" borderId="0" xfId="0" applyNumberFormat="1" applyFont="1" applyFill="1" applyBorder="1" applyProtection="1">
      <protection locked="0"/>
    </xf>
    <xf numFmtId="38" fontId="2" fillId="29" borderId="0" xfId="0" applyNumberFormat="1" applyFont="1" applyFill="1" applyBorder="1" applyProtection="1">
      <protection locked="0"/>
    </xf>
    <xf numFmtId="171" fontId="3" fillId="29" borderId="0" xfId="0" applyNumberFormat="1" applyFont="1" applyFill="1" applyBorder="1" applyAlignment="1" applyProtection="1">
      <alignment horizontal="right"/>
      <protection locked="0"/>
    </xf>
    <xf numFmtId="0" fontId="3" fillId="29" borderId="0" xfId="0" applyFont="1" applyFill="1" applyBorder="1" applyProtection="1">
      <protection locked="0"/>
    </xf>
    <xf numFmtId="172" fontId="3" fillId="29" borderId="0" xfId="0" applyNumberFormat="1" applyFont="1" applyFill="1" applyBorder="1" applyProtection="1">
      <protection locked="0"/>
    </xf>
    <xf numFmtId="172" fontId="3" fillId="29" borderId="0" xfId="0" applyNumberFormat="1" applyFont="1" applyFill="1" applyBorder="1" applyAlignment="1" applyProtection="1">
      <alignment horizontal="center"/>
      <protection locked="0"/>
    </xf>
    <xf numFmtId="38" fontId="3" fillId="29" borderId="0" xfId="0" applyNumberFormat="1" applyFont="1" applyFill="1" applyBorder="1" applyProtection="1">
      <protection locked="0"/>
    </xf>
    <xf numFmtId="172" fontId="6" fillId="29" borderId="0" xfId="0" applyNumberFormat="1" applyFont="1" applyFill="1" applyBorder="1" applyProtection="1">
      <protection locked="0"/>
    </xf>
    <xf numFmtId="38" fontId="36" fillId="30" borderId="0" xfId="0" applyNumberFormat="1" applyFont="1" applyFill="1" applyBorder="1" applyProtection="1">
      <protection locked="0"/>
    </xf>
    <xf numFmtId="2" fontId="37" fillId="0" borderId="0" xfId="0" applyNumberFormat="1" applyFont="1" applyFill="1" applyProtection="1">
      <protection locked="0"/>
    </xf>
    <xf numFmtId="0" fontId="36" fillId="30" borderId="0" xfId="0" applyFont="1" applyFill="1" applyProtection="1">
      <protection locked="0"/>
    </xf>
    <xf numFmtId="168" fontId="37" fillId="0" borderId="0" xfId="0" applyNumberFormat="1" applyFont="1" applyFill="1" applyBorder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6" fillId="29" borderId="0" xfId="0" applyNumberFormat="1" applyFont="1" applyFill="1" applyProtection="1">
      <protection locked="0"/>
    </xf>
    <xf numFmtId="38" fontId="2" fillId="30" borderId="0" xfId="0" applyNumberFormat="1" applyFont="1" applyFill="1" applyBorder="1" applyProtection="1">
      <protection locked="0"/>
    </xf>
    <xf numFmtId="1" fontId="52" fillId="29" borderId="0" xfId="0" applyNumberFormat="1" applyFont="1" applyFill="1" applyProtection="1">
      <protection locked="0"/>
    </xf>
    <xf numFmtId="172" fontId="52" fillId="29" borderId="0" xfId="0" applyNumberFormat="1" applyFont="1" applyFill="1" applyProtection="1">
      <protection locked="0"/>
    </xf>
    <xf numFmtId="172" fontId="52" fillId="29" borderId="0" xfId="0" applyNumberFormat="1" applyFont="1" applyFill="1" applyAlignment="1" applyProtection="1">
      <alignment horizontal="center"/>
      <protection locked="0"/>
    </xf>
    <xf numFmtId="38" fontId="52" fillId="29" borderId="0" xfId="0" applyNumberFormat="1" applyFont="1" applyFill="1" applyProtection="1">
      <protection locked="0"/>
    </xf>
    <xf numFmtId="172" fontId="53" fillId="29" borderId="0" xfId="0" applyNumberFormat="1" applyFont="1" applyFill="1" applyProtection="1">
      <protection locked="0"/>
    </xf>
    <xf numFmtId="0" fontId="3" fillId="29" borderId="0" xfId="0" applyFont="1" applyFill="1"/>
    <xf numFmtId="0" fontId="6" fillId="29" borderId="0" xfId="0" applyFont="1" applyFill="1"/>
    <xf numFmtId="0" fontId="36" fillId="29" borderId="0" xfId="0" applyFont="1" applyFill="1"/>
    <xf numFmtId="1" fontId="2" fillId="30" borderId="0" xfId="0" applyNumberFormat="1" applyFont="1" applyFill="1" applyProtection="1">
      <protection locked="0"/>
    </xf>
    <xf numFmtId="195" fontId="34" fillId="30" borderId="14" xfId="0" applyNumberFormat="1" applyFont="1" applyFill="1" applyBorder="1" applyProtection="1">
      <protection locked="0"/>
    </xf>
    <xf numFmtId="0" fontId="44" fillId="30" borderId="12" xfId="0" applyFont="1" applyFill="1" applyBorder="1" applyAlignment="1" applyProtection="1">
      <alignment horizontal="right"/>
      <protection locked="0"/>
    </xf>
    <xf numFmtId="173" fontId="10" fillId="30" borderId="12" xfId="0" applyNumberFormat="1" applyFont="1" applyFill="1" applyBorder="1" applyAlignment="1" applyProtection="1">
      <alignment horizontal="right"/>
      <protection locked="0"/>
    </xf>
    <xf numFmtId="0" fontId="13" fillId="30" borderId="54" xfId="0" applyFont="1" applyFill="1" applyBorder="1" applyAlignment="1" applyProtection="1">
      <alignment horizontal="right"/>
      <protection locked="0"/>
    </xf>
    <xf numFmtId="38" fontId="34" fillId="30" borderId="16" xfId="0" applyNumberFormat="1" applyFont="1" applyFill="1" applyBorder="1" applyAlignment="1" applyProtection="1">
      <alignment horizontal="right"/>
      <protection locked="0"/>
    </xf>
    <xf numFmtId="9" fontId="34" fillId="30" borderId="56" xfId="0" applyNumberFormat="1" applyFont="1" applyFill="1" applyBorder="1" applyAlignment="1" applyProtection="1">
      <alignment horizontal="right"/>
    </xf>
    <xf numFmtId="172" fontId="34" fillId="30" borderId="16" xfId="0" applyNumberFormat="1" applyFont="1" applyFill="1" applyBorder="1" applyAlignment="1" applyProtection="1">
      <alignment horizontal="right"/>
      <protection locked="0"/>
    </xf>
    <xf numFmtId="0" fontId="34" fillId="30" borderId="16" xfId="0" applyFont="1" applyFill="1" applyBorder="1" applyAlignment="1" applyProtection="1">
      <alignment horizontal="right"/>
      <protection locked="0"/>
    </xf>
    <xf numFmtId="0" fontId="10" fillId="30" borderId="15" xfId="0" applyFont="1" applyFill="1" applyBorder="1" applyProtection="1">
      <protection locked="0"/>
    </xf>
    <xf numFmtId="195" fontId="34" fillId="38" borderId="94" xfId="0" applyNumberFormat="1" applyFont="1" applyFill="1" applyBorder="1" applyAlignment="1" applyProtection="1">
      <alignment horizontal="left"/>
      <protection locked="0"/>
    </xf>
    <xf numFmtId="195" fontId="34" fillId="38" borderId="81" xfId="0" applyNumberFormat="1" applyFont="1" applyFill="1" applyBorder="1" applyAlignment="1" applyProtection="1">
      <alignment horizontal="left"/>
      <protection locked="0"/>
    </xf>
    <xf numFmtId="0" fontId="34" fillId="0" borderId="42" xfId="0" applyNumberFormat="1" applyFont="1" applyBorder="1" applyAlignment="1" applyProtection="1">
      <alignment horizontal="center"/>
      <protection locked="0"/>
    </xf>
    <xf numFmtId="0" fontId="34" fillId="0" borderId="95" xfId="0" applyNumberFormat="1" applyFont="1" applyBorder="1" applyAlignment="1" applyProtection="1">
      <alignment horizontal="center"/>
      <protection locked="0"/>
    </xf>
    <xf numFmtId="0" fontId="34" fillId="0" borderId="44" xfId="0" applyNumberFormat="1" applyFont="1" applyBorder="1" applyAlignment="1" applyProtection="1">
      <alignment horizontal="center"/>
      <protection locked="0"/>
    </xf>
    <xf numFmtId="0" fontId="2" fillId="33" borderId="12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0" fillId="24" borderId="13" xfId="0" applyFont="1" applyFill="1" applyBorder="1" applyAlignment="1">
      <alignment horizontal="left"/>
    </xf>
    <xf numFmtId="0" fontId="10" fillId="24" borderId="15" xfId="0" applyFont="1" applyFill="1" applyBorder="1" applyAlignment="1">
      <alignment horizontal="left"/>
    </xf>
    <xf numFmtId="0" fontId="10" fillId="24" borderId="12" xfId="0" applyFont="1" applyFill="1" applyBorder="1" applyAlignment="1">
      <alignment horizontal="left"/>
    </xf>
    <xf numFmtId="0" fontId="11" fillId="25" borderId="12" xfId="0" applyFont="1" applyFill="1" applyBorder="1" applyAlignment="1">
      <alignment horizontal="left"/>
    </xf>
    <xf numFmtId="0" fontId="7" fillId="0" borderId="51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24" borderId="12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/>
    </xf>
    <xf numFmtId="0" fontId="2" fillId="24" borderId="16" xfId="0" applyFont="1" applyFill="1" applyBorder="1" applyAlignment="1">
      <alignment horizontal="center"/>
    </xf>
    <xf numFmtId="0" fontId="1" fillId="26" borderId="36" xfId="0" applyFont="1" applyFill="1" applyBorder="1" applyAlignment="1">
      <alignment horizontal="center"/>
    </xf>
    <xf numFmtId="0" fontId="1" fillId="26" borderId="51" xfId="0" applyFont="1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8" fillId="27" borderId="18" xfId="0" applyNumberFormat="1" applyFont="1" applyFill="1" applyBorder="1" applyAlignment="1">
      <alignment horizontal="center"/>
    </xf>
    <xf numFmtId="49" fontId="8" fillId="27" borderId="21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6" borderId="21" xfId="0" applyFont="1" applyFill="1" applyBorder="1" applyAlignment="1">
      <alignment horizontal="center"/>
    </xf>
    <xf numFmtId="0" fontId="1" fillId="26" borderId="3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1" xfId="0" applyFont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ntentsHyperlink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elp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Œ…‹æØ‚è [0.00]_PRODUCT DETAIL Q1" xfId="42"/>
    <cellStyle name="Œ…‹æØ‚è_PRODUCT DETAIL Q1" xfId="43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323850</xdr:colOff>
      <xdr:row>58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12144375"/>
          <a:ext cx="323850" cy="0"/>
        </a:xfrm>
        <a:prstGeom prst="leftArrow">
          <a:avLst>
            <a:gd name="adj1" fmla="val 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001BE\Local%20Settings\Temp\wzb58b\Large%20Order%20Forecast-1024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h002an\My%20Documents\Forecast\2008\National%20Forecast02062008%20%231-%20With%20I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h002an\My%20Documents\Forecast\2008\National%20Forecast03052008%20%231-%20With%20I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h002an\My%20Documents\2007\National%20Forecast10102007%20%232-%20With%20I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h002an\My%20Documents\Forecast\National%20Forecast09092008%20%232-%20With%20IS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001BE\My%20Documents\Data\Staffing\05-21-07%20Sales%20Staff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notes782185\Atlantic%20Division%20Forecast%20July%205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002ki/Local%20Settings/Temporary%20Internet%20Files/Content.Outlook/0G1XBDF3/NATIONAL%20ATD%20COB%20MONDAY%20JUNE%2022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book Contents"/>
      <sheetName val="Division Summary"/>
      <sheetName val="Large Order-Sorted"/>
      <sheetName val="Atlantic"/>
      <sheetName val="DSVP (12)"/>
      <sheetName val="Central"/>
      <sheetName val="DSVP"/>
      <sheetName val="Liberty"/>
      <sheetName val="Mid America"/>
      <sheetName val="DSVP (2)"/>
      <sheetName val="Mountain"/>
      <sheetName val="DSVP (3)"/>
      <sheetName val="New England"/>
      <sheetName val="DSVP (4)"/>
      <sheetName val="Northeast"/>
      <sheetName val="DSVP (5)"/>
      <sheetName val="Northwest"/>
      <sheetName val="DSVP (6)"/>
      <sheetName val="Pacific West"/>
      <sheetName val="DSVP (7)"/>
      <sheetName val="Southern"/>
      <sheetName val="DSVP (8)"/>
      <sheetName val="Sun Coast"/>
      <sheetName val="Southwest"/>
      <sheetName val="DSVP (10)"/>
      <sheetName val="DSVP (9)"/>
    </sheetNames>
    <sheetDataSet>
      <sheetData sheetId="0" refreshError="1">
        <row r="8">
          <cell r="D8" t="str">
            <v>Contents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ATION"/>
      <sheetName val="DIVISIONS"/>
      <sheetName val="Division Fcst Activity Summary"/>
      <sheetName val="Monthly Actuals and Forecast"/>
      <sheetName val="DSVP Hedge"/>
      <sheetName val="Forecast Change"/>
      <sheetName val="Weekly RUN RATE Summary"/>
      <sheetName val="Weekly LARGE ORDERS"/>
      <sheetName val="Division Large Order Summary"/>
      <sheetName val="MVS-Stream Revenue"/>
      <sheetName val="PDP"/>
      <sheetName val="Competitive Meter Unit Summary"/>
      <sheetName val="ISS"/>
      <sheetName val="ATLANTIC"/>
      <sheetName val="CENTRAL"/>
      <sheetName val="FED_GOVT"/>
      <sheetName val="MID_AMERICA"/>
      <sheetName val="MOUNTAIN"/>
      <sheetName val="NEW ENGLAND"/>
      <sheetName val="NORTHEAST"/>
      <sheetName val="NORTHWEST"/>
      <sheetName val="PACIFIC WEST"/>
      <sheetName val="SOUTHERN"/>
      <sheetName val="SOUTHWEST"/>
      <sheetName val="SUN COAST"/>
      <sheetName val="LOB Forecasts"/>
      <sheetName val="WeeklyForecasts"/>
      <sheetName val="Stream"/>
      <sheetName val="Number of Orders"/>
      <sheetName val="Competitive Fcst"/>
      <sheetName val="MTD Actual"/>
      <sheetName val="Summary"/>
      <sheetName val="AtlanticLOB"/>
      <sheetName val="Central LOB"/>
      <sheetName val="Federal LOB"/>
      <sheetName val="MidAmericaLOB"/>
      <sheetName val="MountainLOB"/>
      <sheetName val="NewEnglandLOB"/>
      <sheetName val="DSVP (7)"/>
      <sheetName val="NorthEastLOB"/>
      <sheetName val="NorthWestLOB"/>
      <sheetName val="PacificWestLOB"/>
      <sheetName val="SouthWestLOB"/>
      <sheetName val="SouthernLOB"/>
      <sheetName val="SunCoastLOB"/>
      <sheetName val="Large Orders By Division"/>
      <sheetName val="Atlantic LO"/>
      <sheetName val="DSVP (2)"/>
      <sheetName val="Central LO"/>
      <sheetName val="DSVP (6)"/>
      <sheetName val="Federal LO"/>
      <sheetName val="DSVP (4)"/>
      <sheetName val="Mid America LO"/>
      <sheetName val="DSVP (5)"/>
      <sheetName val="Mountain LO"/>
      <sheetName val="DSVP"/>
      <sheetName val="New England LO"/>
      <sheetName val="North West LO"/>
      <sheetName val="DSVP (10)"/>
      <sheetName val="Pacific West LO"/>
      <sheetName val="DSVP (3)"/>
      <sheetName val="DSVP (8)"/>
      <sheetName val="Southern LO"/>
      <sheetName val="DSVP (9)"/>
      <sheetName val="North East LO"/>
      <sheetName val="South West LO"/>
      <sheetName val="Sun Coast LO"/>
      <sheetName val="DSVP (11)"/>
      <sheetName val="Whales"/>
      <sheetName val="OTB FORECAST"/>
      <sheetName val="District Summary"/>
      <sheetName val="Targets"/>
      <sheetName val="Support Data"/>
      <sheetName val="2007 Actuals"/>
      <sheetName val="HistoryByMonthLOB"/>
      <sheetName val="WRIT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ATION"/>
      <sheetName val="DIVISIONS"/>
      <sheetName val="ShapeBaseByDivision"/>
      <sheetName val="ShapeBased"/>
      <sheetName val="Division Fcst Activity Summary"/>
      <sheetName val="Monthly Actuals and Forecast"/>
      <sheetName val="DSVP Hedge"/>
      <sheetName val="Forecast Change"/>
      <sheetName val="Weekly RUN RATE Summary"/>
      <sheetName val="Weekly LARGE ORDERS"/>
      <sheetName val="Division Large Order Summary"/>
      <sheetName val="MVS-Stream Revenue"/>
      <sheetName val="PDP"/>
      <sheetName val="Competitive Meter Unit Summary"/>
      <sheetName val="ISS"/>
      <sheetName val="ATLANTIC"/>
      <sheetName val="CENTRAL"/>
      <sheetName val="FED_GOVT"/>
      <sheetName val="MID_AMERICA"/>
      <sheetName val="MOUNTAIN"/>
      <sheetName val="NEW ENGLAND"/>
      <sheetName val="NORTHEAST"/>
      <sheetName val="NORTHWEST"/>
      <sheetName val="PACIFIC WEST"/>
      <sheetName val="SOUTHERN"/>
      <sheetName val="SOUTHWEST"/>
      <sheetName val="SUN COAST"/>
      <sheetName val="LOB Forecasts"/>
      <sheetName val="WeeklyForecasts"/>
      <sheetName val="Stream"/>
      <sheetName val="Number of Orders"/>
      <sheetName val="Competitive Fcst"/>
      <sheetName val="MTD Actual"/>
      <sheetName val="Summary"/>
      <sheetName val="AtlanticLOB"/>
      <sheetName val="Central LOB"/>
      <sheetName val="Federal LOB"/>
      <sheetName val="MidAmericaLOB"/>
      <sheetName val="MountainLOB"/>
      <sheetName val="NewEnglandLOB"/>
      <sheetName val="NorthEastLOB"/>
      <sheetName val="NorthWestLOB"/>
      <sheetName val="PacificWestLOB"/>
      <sheetName val="SouthWestLOB"/>
      <sheetName val="SouthernLOB"/>
      <sheetName val="SunCoastLOB"/>
      <sheetName val="Large Orders By Division"/>
      <sheetName val="Central LO"/>
      <sheetName val="DSVP"/>
      <sheetName val="Federal LO"/>
      <sheetName val="DSVP (7)"/>
      <sheetName val="Mid America LO"/>
      <sheetName val="Mountain LO"/>
      <sheetName val="DSVP (4)"/>
      <sheetName val="New England LO"/>
      <sheetName val="DSVP (11)"/>
      <sheetName val="North East LO"/>
      <sheetName val="DSVP (5)"/>
      <sheetName val="North West LO"/>
      <sheetName val="DSVP (6)"/>
      <sheetName val="Pacific West LO"/>
      <sheetName val="DSVP (8)"/>
      <sheetName val="Southern LO"/>
      <sheetName val="DSVP (9)"/>
      <sheetName val="South West LO"/>
      <sheetName val="DSVP (10)"/>
      <sheetName val="Sun Coast LO"/>
      <sheetName val="DSVP (2)"/>
      <sheetName val="DSVP (3)"/>
      <sheetName val="Whales"/>
      <sheetName val="OTB FORECAST"/>
      <sheetName val="District Summary"/>
      <sheetName val="Targets"/>
      <sheetName val="Support Data"/>
      <sheetName val="2007 Actuals"/>
      <sheetName val="HistoryByMonthLOB"/>
      <sheetName val="WRIT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ATION"/>
      <sheetName val="DIVISIONS"/>
      <sheetName val="DSVP Hedge"/>
      <sheetName val="Activity Summary"/>
      <sheetName val="Activity Summary Data"/>
      <sheetName val="Division Large Order Summary"/>
      <sheetName val="MVS-Stream Revenue"/>
      <sheetName val="PDP"/>
      <sheetName val="Competitive Meter Unit Summary"/>
      <sheetName val="ISS"/>
      <sheetName val="ATLANTIC"/>
      <sheetName val="CENTRAL"/>
      <sheetName val="FED_GOVT"/>
      <sheetName val="MID_AMERICA"/>
      <sheetName val="MOUNTAIN"/>
      <sheetName val="NEW ENGLAND"/>
      <sheetName val="NORTHEAST"/>
      <sheetName val="NORTHWEST"/>
      <sheetName val="PACIFIC WEST"/>
      <sheetName val="SOUTHERN"/>
      <sheetName val="SOUTHWEST"/>
      <sheetName val="SUN COAST"/>
      <sheetName val="WeeklyForecasts"/>
      <sheetName val="Stream"/>
      <sheetName val="Number of Orders"/>
      <sheetName val="Competitive Fcst"/>
      <sheetName val="MTD Actual"/>
      <sheetName val="Summary"/>
      <sheetName val="AtlanticLOB"/>
      <sheetName val="Central LOB"/>
      <sheetName val="Federal LOB"/>
      <sheetName val="MidAmericaLOB"/>
      <sheetName val="MountainLOB"/>
      <sheetName val="NewEnglandLOB"/>
      <sheetName val="NorthEastLOB"/>
      <sheetName val="NorthWestLOB"/>
      <sheetName val="PacificWestLOB"/>
      <sheetName val="SouthWestLOB"/>
      <sheetName val="SouthernLOB"/>
      <sheetName val="SunCoastLOB"/>
      <sheetName val="Large Orders By Division"/>
      <sheetName val="Whales"/>
      <sheetName val="Atlantic LO"/>
      <sheetName val="DSVP (2)"/>
      <sheetName val="Federal LO"/>
      <sheetName val="DSVP (4)"/>
      <sheetName val="Central LO"/>
      <sheetName val="DSVP (3)"/>
      <sheetName val="Mid America LO"/>
      <sheetName val="DSVP (5)"/>
      <sheetName val="Mountain LO"/>
      <sheetName val="DSVP (6)"/>
      <sheetName val="New England LO"/>
      <sheetName val="DSVP (7)"/>
      <sheetName val="North East LO"/>
      <sheetName val="DSVP (8)"/>
      <sheetName val="North West LO"/>
      <sheetName val="DSVP (9)"/>
      <sheetName val="Pacific West LO"/>
      <sheetName val="DSVP (10)"/>
      <sheetName val="Southern LO"/>
      <sheetName val="DSVP (11)"/>
      <sheetName val="South West LO"/>
      <sheetName val="Sun Coast LO"/>
      <sheetName val="FORECAST"/>
      <sheetName val="DSVP (12)"/>
      <sheetName val="DSVP"/>
      <sheetName val="District Summary"/>
      <sheetName val="Targets"/>
      <sheetName val="Support Data"/>
      <sheetName val="HistoryByMonthLOB"/>
      <sheetName val="WRIT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6">
          <cell r="D16">
            <v>650</v>
          </cell>
        </row>
        <row r="17">
          <cell r="D17">
            <v>973</v>
          </cell>
        </row>
        <row r="18">
          <cell r="D18">
            <v>466</v>
          </cell>
        </row>
        <row r="19">
          <cell r="D19">
            <v>732</v>
          </cell>
        </row>
        <row r="20">
          <cell r="D20">
            <v>1000</v>
          </cell>
        </row>
        <row r="22">
          <cell r="D22">
            <v>-620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ATION"/>
      <sheetName val="DIVISIONS"/>
      <sheetName val="Product Mix Forecast &amp; Growth"/>
      <sheetName val="ShapeBaseByDivision"/>
      <sheetName val="ShapeBased"/>
      <sheetName val="Monthly Actuals and Forecast"/>
      <sheetName val="DSVP Hedge"/>
      <sheetName val="Forecast Change"/>
      <sheetName val="Division Fcst Activity Summary"/>
      <sheetName val="District Activity Summary"/>
      <sheetName val="Weekly RUN RATE Summary"/>
      <sheetName val="Weekly LARGE ORDERS"/>
      <sheetName val="Division Large Order Summary"/>
      <sheetName val="MVS-Stream Revenue"/>
      <sheetName val="PDP"/>
      <sheetName val="Competitive Meter Unit Summary"/>
      <sheetName val="ISS"/>
      <sheetName val="ATLANTIC"/>
      <sheetName val="FED_GOVT"/>
      <sheetName val="MID_AMERICA"/>
      <sheetName val="NEW ENGLAND"/>
      <sheetName val="NORTHEAST"/>
      <sheetName val="PACIFIC WEST"/>
      <sheetName val="SOUTHERN"/>
      <sheetName val="SOUTHWEST"/>
      <sheetName val="SUN COAST"/>
      <sheetName val="Headcount Impact"/>
      <sheetName val="LOB Forecasts"/>
      <sheetName val="WeeklyForecasts"/>
      <sheetName val="Stream"/>
      <sheetName val="Number of Orders"/>
      <sheetName val="Competitive Fcst"/>
      <sheetName val="MTD Actual"/>
      <sheetName val="Summary"/>
      <sheetName val="AtlanticLOB"/>
      <sheetName val="Federal LOB"/>
      <sheetName val="MidAmericaLOB"/>
      <sheetName val="NewEnglandLOB"/>
      <sheetName val="NorthEastLOB"/>
      <sheetName val="PacificWestLOB"/>
      <sheetName val="SouthernLOB"/>
      <sheetName val="SouthWestLOB"/>
      <sheetName val="SunCoastLOB"/>
      <sheetName val="Large Orders By Division"/>
      <sheetName val="Atlantic LO"/>
      <sheetName val="DSVP"/>
      <sheetName val="Federal LO"/>
      <sheetName val="DSVP (9)"/>
      <sheetName val="Mid America LO"/>
      <sheetName val="DSVP (2)"/>
      <sheetName val="New England LO"/>
      <sheetName val="DSVP (3)"/>
      <sheetName val="North East LO"/>
      <sheetName val="DSVP (4)"/>
      <sheetName val="Pacific West LO"/>
      <sheetName val="DSVP (5)"/>
      <sheetName val="Southern LO"/>
      <sheetName val="DSVP (6)"/>
      <sheetName val="South West LO"/>
      <sheetName val="DSVP (7)"/>
      <sheetName val="Sun Coast LO"/>
      <sheetName val="DSVP (8)"/>
      <sheetName val="Whales"/>
      <sheetName val="PM History"/>
      <sheetName val="District Summary"/>
      <sheetName val="Begin Yr Staffing"/>
      <sheetName val="OTB FORECAST"/>
      <sheetName val="Targets"/>
      <sheetName val="Support Data"/>
      <sheetName val="2007 Actuals"/>
      <sheetName val="HistoryByMonthLOB"/>
      <sheetName val="WRITT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v Summary"/>
      <sheetName val="District Summary"/>
      <sheetName val="Div Trend"/>
      <sheetName val="District Trend"/>
      <sheetName val="Seprn Trend"/>
      <sheetName val="HR_Change_Query_sales_positions"/>
      <sheetName val="Staffing_report"/>
      <sheetName val="Staff Budget"/>
      <sheetName val="Sourcing_query1"/>
      <sheetName val="Districts"/>
      <sheetName val="2006_Staff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SVP Summary"/>
      <sheetName val="Chart1"/>
      <sheetName val="Summary"/>
      <sheetName val="WRITTEN"/>
      <sheetName val="DivisionRecap"/>
      <sheetName val="2005 VAS"/>
      <sheetName val="Support Data"/>
      <sheetName val="HistoryByMonthLOB"/>
      <sheetName val="2006 Targets"/>
      <sheetName val="15mm Challenge"/>
    </sheetNames>
    <sheetDataSet>
      <sheetData sheetId="0" refreshError="1">
        <row r="29">
          <cell r="C29">
            <v>600</v>
          </cell>
          <cell r="G29">
            <v>528.77</v>
          </cell>
          <cell r="I29">
            <v>200</v>
          </cell>
        </row>
        <row r="30">
          <cell r="C30">
            <v>900</v>
          </cell>
          <cell r="G30">
            <v>693.84299999999996</v>
          </cell>
          <cell r="I30">
            <v>300</v>
          </cell>
        </row>
        <row r="31">
          <cell r="C31">
            <v>820</v>
          </cell>
          <cell r="G31">
            <v>823.99699999999996</v>
          </cell>
          <cell r="I31">
            <v>200</v>
          </cell>
        </row>
        <row r="32">
          <cell r="C32">
            <v>323</v>
          </cell>
          <cell r="G32">
            <v>369.73</v>
          </cell>
          <cell r="I32">
            <v>95</v>
          </cell>
        </row>
        <row r="33">
          <cell r="C33">
            <v>590</v>
          </cell>
          <cell r="G33">
            <v>724.35299999999995</v>
          </cell>
          <cell r="I33">
            <v>200</v>
          </cell>
        </row>
        <row r="34">
          <cell r="C34" t="str">
            <v xml:space="preserve"> </v>
          </cell>
          <cell r="G34" t="str">
            <v xml:space="preserve"> </v>
          </cell>
        </row>
        <row r="35">
          <cell r="C35" t="str">
            <v xml:space="preserve"> </v>
          </cell>
          <cell r="G35" t="str">
            <v xml:space="preserve"> </v>
          </cell>
        </row>
        <row r="36">
          <cell r="C36" t="str">
            <v xml:space="preserve"> </v>
          </cell>
          <cell r="G36" t="str">
            <v xml:space="preserve"> </v>
          </cell>
          <cell r="I36" t="str">
            <v xml:space="preserve"> </v>
          </cell>
        </row>
        <row r="37">
          <cell r="C37" t="str">
            <v xml:space="preserve"> </v>
          </cell>
          <cell r="G37" t="str">
            <v xml:space="preserve"> </v>
          </cell>
          <cell r="I37" t="str">
            <v xml:space="preserve"> </v>
          </cell>
        </row>
        <row r="39">
          <cell r="C39">
            <v>-200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TD DASHBOARD"/>
      <sheetName val="FORECAST RISK $"/>
      <sheetName val="RISK SUMMARY"/>
      <sheetName val="ORDER RISK"/>
      <sheetName val="ATD TRENDING"/>
      <sheetName val="DAILY RR BUSINESS "/>
      <sheetName val="OVERALL ATD"/>
      <sheetName val="FIELD ATD"/>
      <sheetName val="AT"/>
      <sheetName val="MA"/>
      <sheetName val="MS"/>
      <sheetName val="NE"/>
      <sheetName val="NO"/>
      <sheetName val="PW"/>
      <sheetName val="SW"/>
      <sheetName val="SC"/>
      <sheetName val="FED"/>
      <sheetName val="IS"/>
      <sheetName val="Q2 GROWTH"/>
      <sheetName val="CRITERIA-FIELD"/>
      <sheetName val="CRITERIA-IS"/>
      <sheetName val="CRITERIA-TOTAL"/>
      <sheetName val="ATD HISTORY"/>
      <sheetName val="DAILY INPUT"/>
      <sheetName val="DECEMBER 2008 FORW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4">
          <cell r="F64">
            <v>1988874</v>
          </cell>
          <cell r="J64">
            <v>1323405</v>
          </cell>
        </row>
        <row r="65">
          <cell r="F65">
            <v>358560</v>
          </cell>
          <cell r="J65">
            <v>296723</v>
          </cell>
        </row>
        <row r="66">
          <cell r="F66">
            <v>653979</v>
          </cell>
          <cell r="J66">
            <v>170289</v>
          </cell>
        </row>
        <row r="67">
          <cell r="F67">
            <v>1007265</v>
          </cell>
          <cell r="J67">
            <v>37258</v>
          </cell>
        </row>
        <row r="68">
          <cell r="F68">
            <v>885490</v>
          </cell>
          <cell r="J68">
            <v>237563</v>
          </cell>
        </row>
        <row r="69">
          <cell r="F69">
            <v>821730</v>
          </cell>
          <cell r="J69">
            <v>258000</v>
          </cell>
        </row>
        <row r="70">
          <cell r="F70">
            <v>904695</v>
          </cell>
          <cell r="J70">
            <v>375939</v>
          </cell>
        </row>
        <row r="71">
          <cell r="F71">
            <v>976709</v>
          </cell>
          <cell r="J71">
            <v>331441</v>
          </cell>
        </row>
        <row r="72">
          <cell r="F72">
            <v>1074201</v>
          </cell>
          <cell r="J72">
            <v>100343</v>
          </cell>
        </row>
        <row r="73">
          <cell r="F73">
            <v>1062842</v>
          </cell>
          <cell r="J73">
            <v>890358</v>
          </cell>
        </row>
        <row r="74">
          <cell r="F74">
            <v>994351</v>
          </cell>
          <cell r="J74">
            <v>122426</v>
          </cell>
        </row>
        <row r="75">
          <cell r="F75">
            <v>613723</v>
          </cell>
          <cell r="J75">
            <v>270950</v>
          </cell>
        </row>
        <row r="76">
          <cell r="F76">
            <v>1363034</v>
          </cell>
          <cell r="J76">
            <v>239920</v>
          </cell>
        </row>
        <row r="77">
          <cell r="F77">
            <v>1346993</v>
          </cell>
          <cell r="J77">
            <v>123000</v>
          </cell>
        </row>
        <row r="78">
          <cell r="F78">
            <v>1290495</v>
          </cell>
          <cell r="J78">
            <v>1135645</v>
          </cell>
        </row>
        <row r="79">
          <cell r="F79">
            <v>1259054</v>
          </cell>
          <cell r="J79">
            <v>316297</v>
          </cell>
        </row>
        <row r="80">
          <cell r="F80">
            <v>1230355</v>
          </cell>
          <cell r="J80">
            <v>597070</v>
          </cell>
        </row>
        <row r="81">
          <cell r="F81">
            <v>0</v>
          </cell>
          <cell r="J81">
            <v>0</v>
          </cell>
        </row>
        <row r="82">
          <cell r="F82">
            <v>0</v>
          </cell>
          <cell r="J82">
            <v>0</v>
          </cell>
        </row>
        <row r="83">
          <cell r="F83">
            <v>0</v>
          </cell>
          <cell r="J83">
            <v>0</v>
          </cell>
        </row>
        <row r="84">
          <cell r="F84">
            <v>0</v>
          </cell>
          <cell r="J84">
            <v>0</v>
          </cell>
        </row>
        <row r="85">
          <cell r="F85">
            <v>0</v>
          </cell>
          <cell r="J85">
            <v>0</v>
          </cell>
        </row>
        <row r="86">
          <cell r="F86">
            <v>0</v>
          </cell>
          <cell r="J8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1">
          <cell r="L31">
            <v>395896</v>
          </cell>
        </row>
        <row r="32">
          <cell r="L32">
            <v>306560</v>
          </cell>
        </row>
        <row r="33">
          <cell r="L33">
            <v>338672</v>
          </cell>
        </row>
        <row r="34">
          <cell r="L34">
            <v>120527</v>
          </cell>
        </row>
        <row r="35">
          <cell r="L35">
            <v>210610</v>
          </cell>
        </row>
        <row r="36">
          <cell r="L36">
            <v>186554</v>
          </cell>
        </row>
        <row r="37">
          <cell r="L37">
            <v>182453</v>
          </cell>
        </row>
        <row r="38">
          <cell r="L38">
            <v>204059</v>
          </cell>
        </row>
        <row r="39">
          <cell r="L39">
            <v>242520</v>
          </cell>
        </row>
        <row r="40">
          <cell r="L40">
            <v>239212</v>
          </cell>
        </row>
        <row r="41">
          <cell r="L41">
            <v>252564</v>
          </cell>
        </row>
        <row r="42">
          <cell r="L42">
            <v>205960</v>
          </cell>
        </row>
        <row r="43">
          <cell r="L43">
            <v>329160</v>
          </cell>
        </row>
        <row r="44">
          <cell r="L44">
            <v>134647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2"/>
    <pageSetUpPr fitToPage="1"/>
  </sheetPr>
  <dimension ref="A1:T323"/>
  <sheetViews>
    <sheetView tabSelected="1" zoomScale="70" zoomScaleNormal="75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2" sqref="D32"/>
    </sheetView>
  </sheetViews>
  <sheetFormatPr defaultColWidth="16.140625" defaultRowHeight="15.75" outlineLevelCol="1"/>
  <cols>
    <col min="1" max="1" width="32.7109375" style="475" customWidth="1" outlineLevel="1"/>
    <col min="2" max="2" width="7.140625" style="297" bestFit="1" customWidth="1" outlineLevel="1"/>
    <col min="3" max="3" width="13.7109375" style="281" bestFit="1" customWidth="1" outlineLevel="1"/>
    <col min="4" max="4" width="9.42578125" style="461" customWidth="1"/>
    <col min="5" max="5" width="13.7109375" style="462" customWidth="1" outlineLevel="1"/>
    <col min="6" max="6" width="13.28515625" style="463" bestFit="1" customWidth="1"/>
    <col min="7" max="7" width="16.140625" style="464" bestFit="1" customWidth="1" outlineLevel="1"/>
    <col min="8" max="8" width="13.140625" style="461" customWidth="1"/>
    <col min="9" max="9" width="13" style="465" bestFit="1" customWidth="1" outlineLevel="1"/>
    <col min="10" max="10" width="8.42578125" style="466" bestFit="1" customWidth="1" outlineLevel="1"/>
    <col min="11" max="11" width="10.140625" style="467" bestFit="1" customWidth="1" outlineLevel="1"/>
    <col min="12" max="12" width="14.140625" style="468" bestFit="1" customWidth="1" outlineLevel="1"/>
    <col min="13" max="13" width="16.140625" style="469" bestFit="1" customWidth="1"/>
    <col min="14" max="14" width="8.140625" style="468" bestFit="1" customWidth="1" outlineLevel="1"/>
    <col min="15" max="15" width="8.140625" style="469" bestFit="1" customWidth="1"/>
    <col min="16" max="16" width="8.85546875" style="468" bestFit="1" customWidth="1" outlineLevel="1"/>
    <col min="17" max="17" width="8.140625" style="468" bestFit="1" customWidth="1" outlineLevel="1"/>
    <col min="18" max="18" width="8.140625" style="469" bestFit="1" customWidth="1"/>
    <col min="19" max="19" width="8" style="469" bestFit="1" customWidth="1"/>
    <col min="20" max="20" width="16.140625" style="382" customWidth="1"/>
    <col min="21" max="16384" width="16.140625" style="245"/>
  </cols>
  <sheetData>
    <row r="1" spans="1:20" ht="17.25" thickTop="1" thickBot="1">
      <c r="A1" s="243">
        <f ca="1">NOW()</f>
        <v>40539.612968171299</v>
      </c>
      <c r="B1" s="696" t="s">
        <v>270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8"/>
      <c r="T1" s="244"/>
    </row>
    <row r="2" spans="1:20" s="261" customFormat="1" ht="63.75" customHeight="1" thickTop="1" thickBot="1">
      <c r="A2" s="246" t="s">
        <v>87</v>
      </c>
      <c r="B2" s="247" t="s">
        <v>88</v>
      </c>
      <c r="C2" s="248" t="s">
        <v>89</v>
      </c>
      <c r="D2" s="249" t="s">
        <v>90</v>
      </c>
      <c r="E2" s="250" t="s">
        <v>91</v>
      </c>
      <c r="F2" s="251" t="s">
        <v>92</v>
      </c>
      <c r="G2" s="252" t="s">
        <v>93</v>
      </c>
      <c r="H2" s="253" t="s">
        <v>94</v>
      </c>
      <c r="I2" s="254" t="s">
        <v>95</v>
      </c>
      <c r="J2" s="255" t="s">
        <v>96</v>
      </c>
      <c r="K2" s="256" t="s">
        <v>97</v>
      </c>
      <c r="L2" s="257" t="s">
        <v>98</v>
      </c>
      <c r="M2" s="258" t="s">
        <v>99</v>
      </c>
      <c r="N2" s="257" t="s">
        <v>100</v>
      </c>
      <c r="O2" s="258" t="s">
        <v>101</v>
      </c>
      <c r="P2" s="259" t="s">
        <v>102</v>
      </c>
      <c r="Q2" s="256" t="s">
        <v>103</v>
      </c>
      <c r="R2" s="257" t="s">
        <v>104</v>
      </c>
      <c r="S2" s="258" t="s">
        <v>105</v>
      </c>
      <c r="T2" s="260"/>
    </row>
    <row r="3" spans="1:20" s="278" customFormat="1" ht="16.5" thickTop="1">
      <c r="A3" s="262" t="s">
        <v>124</v>
      </c>
      <c r="B3" s="263" t="s">
        <v>331</v>
      </c>
      <c r="C3" s="264">
        <v>28400</v>
      </c>
      <c r="D3" s="265"/>
      <c r="E3" s="266">
        <v>4657</v>
      </c>
      <c r="F3" s="267">
        <f t="shared" ref="F3:F45" si="0">IF(G3=0,0,G3-H3)</f>
        <v>0</v>
      </c>
      <c r="G3" s="268">
        <v>4657</v>
      </c>
      <c r="H3" s="268">
        <v>4657</v>
      </c>
      <c r="I3" s="286">
        <f t="shared" ref="I3:I12" si="1">G3/C3</f>
        <v>0.16397887323943661</v>
      </c>
      <c r="J3" s="274"/>
      <c r="K3" s="273">
        <v>5</v>
      </c>
      <c r="L3" s="270"/>
      <c r="M3" s="271"/>
      <c r="N3" s="272"/>
      <c r="O3" s="273"/>
      <c r="P3" s="274"/>
      <c r="Q3" s="273"/>
      <c r="R3" s="275"/>
      <c r="S3" s="276"/>
      <c r="T3" s="277"/>
    </row>
    <row r="4" spans="1:20" ht="16.5" customHeight="1">
      <c r="A4" s="279" t="s">
        <v>125</v>
      </c>
      <c r="B4" s="280" t="s">
        <v>331</v>
      </c>
      <c r="C4" s="281">
        <v>28400</v>
      </c>
      <c r="D4" s="282"/>
      <c r="E4" s="283">
        <v>7410</v>
      </c>
      <c r="F4" s="284">
        <f t="shared" si="0"/>
        <v>0</v>
      </c>
      <c r="G4" s="285">
        <v>7410</v>
      </c>
      <c r="H4" s="285">
        <v>7410</v>
      </c>
      <c r="I4" s="286">
        <f t="shared" si="1"/>
        <v>0.26091549295774646</v>
      </c>
      <c r="J4" s="287"/>
      <c r="K4" s="288">
        <v>1</v>
      </c>
      <c r="L4" s="289"/>
      <c r="M4" s="290"/>
      <c r="N4" s="291"/>
      <c r="O4" s="288"/>
      <c r="P4" s="287"/>
      <c r="Q4" s="288"/>
      <c r="R4" s="292"/>
      <c r="S4" s="293"/>
      <c r="T4" s="244"/>
    </row>
    <row r="5" spans="1:20">
      <c r="A5" s="279" t="s">
        <v>126</v>
      </c>
      <c r="B5" s="280" t="s">
        <v>332</v>
      </c>
      <c r="C5" s="281">
        <v>39583</v>
      </c>
      <c r="D5" s="282"/>
      <c r="E5" s="283">
        <v>17529</v>
      </c>
      <c r="F5" s="284">
        <f t="shared" si="0"/>
        <v>0</v>
      </c>
      <c r="G5" s="285">
        <v>17529</v>
      </c>
      <c r="H5" s="285">
        <v>17529</v>
      </c>
      <c r="I5" s="286">
        <f t="shared" si="1"/>
        <v>0.44284162392946469</v>
      </c>
      <c r="J5" s="516"/>
      <c r="K5" s="288">
        <v>6</v>
      </c>
      <c r="L5" s="289"/>
      <c r="M5" s="290">
        <v>1800</v>
      </c>
      <c r="N5" s="291"/>
      <c r="O5" s="288">
        <v>1</v>
      </c>
      <c r="P5" s="291"/>
      <c r="Q5" s="288"/>
      <c r="R5" s="294"/>
      <c r="S5" s="288">
        <v>1</v>
      </c>
      <c r="T5" s="244"/>
    </row>
    <row r="6" spans="1:20">
      <c r="A6" s="279" t="s">
        <v>127</v>
      </c>
      <c r="B6" s="280" t="s">
        <v>332</v>
      </c>
      <c r="C6" s="281">
        <v>39583</v>
      </c>
      <c r="D6" s="282"/>
      <c r="E6" s="283">
        <v>4637</v>
      </c>
      <c r="F6" s="284">
        <f t="shared" si="0"/>
        <v>0</v>
      </c>
      <c r="G6" s="285">
        <v>4637</v>
      </c>
      <c r="H6" s="285">
        <v>4637</v>
      </c>
      <c r="I6" s="286">
        <f t="shared" si="1"/>
        <v>0.11714624965262865</v>
      </c>
      <c r="J6" s="516"/>
      <c r="K6" s="288">
        <v>3</v>
      </c>
      <c r="L6" s="289"/>
      <c r="M6" s="290"/>
      <c r="N6" s="287"/>
      <c r="O6" s="288"/>
      <c r="P6" s="287"/>
      <c r="Q6" s="288">
        <v>0.5</v>
      </c>
      <c r="R6" s="287"/>
      <c r="S6" s="288"/>
      <c r="T6" s="244"/>
    </row>
    <row r="7" spans="1:20">
      <c r="A7" s="279" t="s">
        <v>128</v>
      </c>
      <c r="B7" s="280" t="s">
        <v>333</v>
      </c>
      <c r="C7" s="281">
        <v>87500</v>
      </c>
      <c r="D7" s="282"/>
      <c r="E7" s="283">
        <v>14730</v>
      </c>
      <c r="F7" s="284">
        <f t="shared" si="0"/>
        <v>2426</v>
      </c>
      <c r="G7" s="285">
        <v>50408</v>
      </c>
      <c r="H7" s="285">
        <v>47982</v>
      </c>
      <c r="I7" s="286">
        <f t="shared" si="1"/>
        <v>0.57609142857142859</v>
      </c>
      <c r="J7" s="287">
        <v>3.1</v>
      </c>
      <c r="K7" s="288">
        <v>19.899999999999999</v>
      </c>
      <c r="L7" s="289"/>
      <c r="M7" s="290">
        <v>35390</v>
      </c>
      <c r="N7" s="291"/>
      <c r="O7" s="288"/>
      <c r="P7" s="287"/>
      <c r="Q7" s="288">
        <v>4.5</v>
      </c>
      <c r="R7" s="291"/>
      <c r="S7" s="288"/>
      <c r="T7" s="244"/>
    </row>
    <row r="8" spans="1:20">
      <c r="A8" s="279" t="s">
        <v>129</v>
      </c>
      <c r="B8" s="280" t="s">
        <v>334</v>
      </c>
      <c r="C8" s="281">
        <v>19700</v>
      </c>
      <c r="D8" s="282"/>
      <c r="E8" s="283">
        <v>2010</v>
      </c>
      <c r="F8" s="284">
        <f t="shared" si="0"/>
        <v>0</v>
      </c>
      <c r="G8" s="285">
        <v>8941</v>
      </c>
      <c r="H8" s="285">
        <v>8941</v>
      </c>
      <c r="I8" s="286">
        <f t="shared" si="1"/>
        <v>0.45385786802030459</v>
      </c>
      <c r="J8" s="516"/>
      <c r="K8" s="288">
        <v>2.5</v>
      </c>
      <c r="L8" s="289"/>
      <c r="M8" s="290"/>
      <c r="N8" s="291"/>
      <c r="O8" s="288"/>
      <c r="P8" s="291"/>
      <c r="Q8" s="288"/>
      <c r="R8" s="294"/>
      <c r="S8" s="288"/>
      <c r="T8" s="244"/>
    </row>
    <row r="9" spans="1:20">
      <c r="A9" s="279" t="s">
        <v>130</v>
      </c>
      <c r="B9" s="280" t="s">
        <v>335</v>
      </c>
      <c r="C9" s="281">
        <v>28500</v>
      </c>
      <c r="D9" s="282"/>
      <c r="E9" s="283">
        <v>5902</v>
      </c>
      <c r="F9" s="284">
        <f t="shared" si="0"/>
        <v>0</v>
      </c>
      <c r="G9" s="285">
        <v>5902</v>
      </c>
      <c r="H9" s="285">
        <v>5902</v>
      </c>
      <c r="I9" s="286">
        <f t="shared" si="1"/>
        <v>0.20708771929824563</v>
      </c>
      <c r="J9" s="287"/>
      <c r="K9" s="288">
        <v>1</v>
      </c>
      <c r="L9" s="289"/>
      <c r="M9" s="290"/>
      <c r="N9" s="291"/>
      <c r="O9" s="288"/>
      <c r="P9" s="291"/>
      <c r="Q9" s="288"/>
      <c r="R9" s="294"/>
      <c r="S9" s="288"/>
      <c r="T9" s="244"/>
    </row>
    <row r="10" spans="1:20">
      <c r="A10" s="279" t="s">
        <v>131</v>
      </c>
      <c r="B10" s="280" t="s">
        <v>334</v>
      </c>
      <c r="C10" s="281">
        <v>19700</v>
      </c>
      <c r="D10" s="282"/>
      <c r="E10" s="283">
        <v>4619</v>
      </c>
      <c r="F10" s="284">
        <f t="shared" si="0"/>
        <v>0</v>
      </c>
      <c r="G10" s="285">
        <v>4619</v>
      </c>
      <c r="H10" s="285">
        <v>4619</v>
      </c>
      <c r="I10" s="286">
        <f t="shared" si="1"/>
        <v>0.23446700507614213</v>
      </c>
      <c r="J10" s="287"/>
      <c r="K10" s="288">
        <v>3</v>
      </c>
      <c r="L10" s="289"/>
      <c r="M10" s="290"/>
      <c r="N10" s="291"/>
      <c r="O10" s="288"/>
      <c r="P10" s="291"/>
      <c r="Q10" s="288"/>
      <c r="R10" s="294"/>
      <c r="S10" s="288"/>
      <c r="T10" s="244"/>
    </row>
    <row r="11" spans="1:20">
      <c r="A11" s="279" t="s">
        <v>132</v>
      </c>
      <c r="B11" s="280" t="s">
        <v>336</v>
      </c>
      <c r="C11" s="281">
        <v>28500</v>
      </c>
      <c r="D11" s="282"/>
      <c r="E11" s="295">
        <v>6568</v>
      </c>
      <c r="F11" s="284">
        <f t="shared" si="0"/>
        <v>0</v>
      </c>
      <c r="G11" s="285">
        <v>6893</v>
      </c>
      <c r="H11" s="285">
        <v>6893</v>
      </c>
      <c r="I11" s="286">
        <f t="shared" si="1"/>
        <v>0.24185964912280702</v>
      </c>
      <c r="J11" s="287"/>
      <c r="K11" s="288">
        <v>6.5</v>
      </c>
      <c r="L11" s="289"/>
      <c r="M11" s="290"/>
      <c r="N11" s="291"/>
      <c r="O11" s="288"/>
      <c r="P11" s="291"/>
      <c r="Q11" s="288"/>
      <c r="R11" s="294"/>
      <c r="S11" s="288"/>
      <c r="T11" s="244"/>
    </row>
    <row r="12" spans="1:20">
      <c r="A12" s="279" t="s">
        <v>133</v>
      </c>
      <c r="B12" s="280" t="s">
        <v>335</v>
      </c>
      <c r="C12" s="281">
        <v>28500</v>
      </c>
      <c r="D12" s="296"/>
      <c r="E12" s="285">
        <v>-6296</v>
      </c>
      <c r="F12" s="284">
        <f t="shared" si="0"/>
        <v>2</v>
      </c>
      <c r="G12" s="285">
        <v>-1939</v>
      </c>
      <c r="H12" s="285">
        <v>-1941</v>
      </c>
      <c r="I12" s="286">
        <f t="shared" si="1"/>
        <v>-6.803508771929824E-2</v>
      </c>
      <c r="J12" s="287"/>
      <c r="K12" s="288">
        <v>2.5</v>
      </c>
      <c r="L12" s="289"/>
      <c r="M12" s="290"/>
      <c r="N12" s="287"/>
      <c r="O12" s="288"/>
      <c r="P12" s="291"/>
      <c r="Q12" s="288"/>
      <c r="R12" s="294"/>
      <c r="S12" s="288"/>
      <c r="T12" s="244"/>
    </row>
    <row r="13" spans="1:20">
      <c r="A13" s="279" t="s">
        <v>106</v>
      </c>
      <c r="D13" s="296"/>
      <c r="E13" s="285">
        <v>-315</v>
      </c>
      <c r="F13" s="284">
        <f t="shared" si="0"/>
        <v>0</v>
      </c>
      <c r="G13" s="285">
        <v>-315</v>
      </c>
      <c r="H13" s="285">
        <v>-315</v>
      </c>
      <c r="I13" s="298"/>
      <c r="J13" s="299"/>
      <c r="K13" s="514">
        <v>-1</v>
      </c>
      <c r="L13" s="289"/>
      <c r="M13" s="290"/>
      <c r="N13" s="291"/>
      <c r="O13" s="288"/>
      <c r="P13" s="299"/>
      <c r="Q13" s="288"/>
      <c r="R13" s="294"/>
      <c r="S13" s="288"/>
      <c r="T13" s="244"/>
    </row>
    <row r="14" spans="1:20" s="313" customFormat="1" ht="16.5" thickBot="1">
      <c r="A14" s="300" t="s">
        <v>107</v>
      </c>
      <c r="B14" s="301"/>
      <c r="C14" s="302">
        <v>384606</v>
      </c>
      <c r="D14" s="303">
        <f>SUM(D3:D13)</f>
        <v>0</v>
      </c>
      <c r="E14" s="304">
        <f>SUM(E3:E13)</f>
        <v>61451</v>
      </c>
      <c r="F14" s="305">
        <f t="shared" si="0"/>
        <v>2428</v>
      </c>
      <c r="G14" s="304">
        <f>SUM(G3:G13)</f>
        <v>108742</v>
      </c>
      <c r="H14" s="304">
        <f>SUM(H3:H13)</f>
        <v>106314</v>
      </c>
      <c r="I14" s="306">
        <f t="shared" ref="I14:I23" si="2">G14/C14</f>
        <v>0.28273609876080974</v>
      </c>
      <c r="J14" s="307">
        <f t="shared" ref="J14:S14" si="3">SUM(J3:J13)</f>
        <v>3.1</v>
      </c>
      <c r="K14" s="308">
        <f t="shared" si="3"/>
        <v>49.4</v>
      </c>
      <c r="L14" s="309">
        <f t="shared" si="3"/>
        <v>0</v>
      </c>
      <c r="M14" s="304">
        <f t="shared" si="3"/>
        <v>37190</v>
      </c>
      <c r="N14" s="310">
        <f t="shared" si="3"/>
        <v>0</v>
      </c>
      <c r="O14" s="311">
        <f t="shared" si="3"/>
        <v>1</v>
      </c>
      <c r="P14" s="310">
        <f t="shared" si="3"/>
        <v>0</v>
      </c>
      <c r="Q14" s="311">
        <f t="shared" si="3"/>
        <v>5</v>
      </c>
      <c r="R14" s="310">
        <f t="shared" si="3"/>
        <v>0</v>
      </c>
      <c r="S14" s="311">
        <f t="shared" si="3"/>
        <v>1</v>
      </c>
      <c r="T14" s="312"/>
    </row>
    <row r="15" spans="1:20" s="320" customFormat="1" ht="16.5" customHeight="1">
      <c r="A15" s="314" t="s">
        <v>134</v>
      </c>
      <c r="B15" s="315" t="s">
        <v>332</v>
      </c>
      <c r="C15" s="264">
        <v>39583</v>
      </c>
      <c r="D15" s="316"/>
      <c r="E15" s="268">
        <v>18502</v>
      </c>
      <c r="F15" s="267">
        <f t="shared" si="0"/>
        <v>0</v>
      </c>
      <c r="G15" s="268">
        <v>18502</v>
      </c>
      <c r="H15" s="268">
        <v>18502</v>
      </c>
      <c r="I15" s="317">
        <f t="shared" si="2"/>
        <v>0.46742288356112471</v>
      </c>
      <c r="J15" s="274"/>
      <c r="K15" s="273">
        <v>3.5</v>
      </c>
      <c r="L15" s="270">
        <v>2700</v>
      </c>
      <c r="M15" s="271">
        <v>7586</v>
      </c>
      <c r="N15" s="274"/>
      <c r="O15" s="273">
        <v>2</v>
      </c>
      <c r="P15" s="272"/>
      <c r="Q15" s="273"/>
      <c r="R15" s="318"/>
      <c r="S15" s="273">
        <v>0.5</v>
      </c>
      <c r="T15" s="319"/>
    </row>
    <row r="16" spans="1:20" ht="16.5" customHeight="1">
      <c r="A16" s="279" t="s">
        <v>135</v>
      </c>
      <c r="B16" s="280" t="s">
        <v>335</v>
      </c>
      <c r="C16" s="321">
        <v>28500</v>
      </c>
      <c r="D16" s="296"/>
      <c r="E16" s="285">
        <v>3949</v>
      </c>
      <c r="F16" s="284">
        <f t="shared" si="0"/>
        <v>472</v>
      </c>
      <c r="G16" s="285">
        <v>28655</v>
      </c>
      <c r="H16" s="285">
        <v>28183</v>
      </c>
      <c r="I16" s="322">
        <f t="shared" si="2"/>
        <v>1.005438596491228</v>
      </c>
      <c r="J16" s="287">
        <v>0.5</v>
      </c>
      <c r="K16" s="288">
        <v>7.25</v>
      </c>
      <c r="L16" s="289"/>
      <c r="M16" s="290"/>
      <c r="N16" s="287"/>
      <c r="O16" s="288">
        <v>1</v>
      </c>
      <c r="P16" s="287">
        <v>0.5</v>
      </c>
      <c r="Q16" s="288">
        <v>1</v>
      </c>
      <c r="R16" s="294"/>
      <c r="S16" s="288"/>
      <c r="T16" s="244"/>
    </row>
    <row r="17" spans="1:20">
      <c r="A17" s="279" t="s">
        <v>136</v>
      </c>
      <c r="B17" s="280" t="s">
        <v>331</v>
      </c>
      <c r="C17" s="321">
        <v>23500</v>
      </c>
      <c r="D17" s="282"/>
      <c r="E17" s="285">
        <v>20626</v>
      </c>
      <c r="F17" s="284">
        <f t="shared" si="0"/>
        <v>1</v>
      </c>
      <c r="G17" s="285">
        <v>20626</v>
      </c>
      <c r="H17" s="285">
        <v>20625</v>
      </c>
      <c r="I17" s="322">
        <f t="shared" si="2"/>
        <v>0.87770212765957445</v>
      </c>
      <c r="J17" s="287"/>
      <c r="K17" s="288">
        <v>4.5</v>
      </c>
      <c r="L17" s="289"/>
      <c r="M17" s="290">
        <v>3564</v>
      </c>
      <c r="N17" s="287"/>
      <c r="O17" s="288"/>
      <c r="P17" s="291"/>
      <c r="Q17" s="288"/>
      <c r="R17" s="287"/>
      <c r="S17" s="288"/>
      <c r="T17" s="244"/>
    </row>
    <row r="18" spans="1:20">
      <c r="A18" s="279" t="s">
        <v>137</v>
      </c>
      <c r="B18" s="280" t="s">
        <v>332</v>
      </c>
      <c r="C18" s="321">
        <v>39583</v>
      </c>
      <c r="D18" s="282"/>
      <c r="E18" s="285">
        <v>2377</v>
      </c>
      <c r="F18" s="284">
        <f t="shared" si="0"/>
        <v>0</v>
      </c>
      <c r="G18" s="285">
        <v>7883</v>
      </c>
      <c r="H18" s="285">
        <v>7883</v>
      </c>
      <c r="I18" s="322">
        <f t="shared" si="2"/>
        <v>0.19915115074653261</v>
      </c>
      <c r="J18" s="287"/>
      <c r="K18" s="288">
        <v>4</v>
      </c>
      <c r="L18" s="289"/>
      <c r="M18" s="290"/>
      <c r="N18" s="287"/>
      <c r="O18" s="288">
        <v>0.5</v>
      </c>
      <c r="P18" s="291"/>
      <c r="Q18" s="288"/>
      <c r="R18" s="287"/>
      <c r="S18" s="288"/>
      <c r="T18" s="244"/>
    </row>
    <row r="19" spans="1:20">
      <c r="A19" s="279" t="s">
        <v>138</v>
      </c>
      <c r="B19" s="280" t="s">
        <v>335</v>
      </c>
      <c r="C19" s="321">
        <v>28500</v>
      </c>
      <c r="D19" s="282"/>
      <c r="E19" s="285">
        <v>519</v>
      </c>
      <c r="F19" s="284">
        <f t="shared" si="0"/>
        <v>0</v>
      </c>
      <c r="G19" s="285">
        <v>16353</v>
      </c>
      <c r="H19" s="285">
        <v>16353</v>
      </c>
      <c r="I19" s="322">
        <f t="shared" si="2"/>
        <v>0.57378947368421052</v>
      </c>
      <c r="J19" s="287"/>
      <c r="K19" s="288">
        <v>1.5</v>
      </c>
      <c r="L19" s="289"/>
      <c r="M19" s="290"/>
      <c r="N19" s="287"/>
      <c r="O19" s="288"/>
      <c r="P19" s="291"/>
      <c r="Q19" s="288"/>
      <c r="R19" s="294"/>
      <c r="S19" s="288"/>
      <c r="T19" s="244"/>
    </row>
    <row r="20" spans="1:20">
      <c r="A20" s="279" t="s">
        <v>139</v>
      </c>
      <c r="B20" s="280" t="s">
        <v>331</v>
      </c>
      <c r="C20" s="321">
        <v>28400</v>
      </c>
      <c r="D20" s="282"/>
      <c r="E20" s="285">
        <v>7734</v>
      </c>
      <c r="F20" s="284">
        <f t="shared" si="0"/>
        <v>0</v>
      </c>
      <c r="G20" s="285">
        <v>7734</v>
      </c>
      <c r="H20" s="285">
        <v>7734</v>
      </c>
      <c r="I20" s="322">
        <f t="shared" si="2"/>
        <v>0.27232394366197182</v>
      </c>
      <c r="J20" s="516"/>
      <c r="K20" s="517">
        <v>2.99</v>
      </c>
      <c r="L20" s="289"/>
      <c r="M20" s="290"/>
      <c r="N20" s="287"/>
      <c r="O20" s="288"/>
      <c r="P20" s="291"/>
      <c r="Q20" s="288"/>
      <c r="R20" s="294"/>
      <c r="S20" s="288"/>
      <c r="T20" s="244"/>
    </row>
    <row r="21" spans="1:20">
      <c r="A21" s="279" t="s">
        <v>140</v>
      </c>
      <c r="B21" s="280" t="s">
        <v>337</v>
      </c>
      <c r="C21" s="321">
        <v>28400</v>
      </c>
      <c r="D21" s="282"/>
      <c r="E21" s="285">
        <v>0</v>
      </c>
      <c r="F21" s="284">
        <f t="shared" si="0"/>
        <v>0</v>
      </c>
      <c r="G21" s="285">
        <v>0</v>
      </c>
      <c r="H21" s="285">
        <v>0</v>
      </c>
      <c r="I21" s="322">
        <f t="shared" si="2"/>
        <v>0</v>
      </c>
      <c r="J21" s="287"/>
      <c r="K21" s="288">
        <v>0</v>
      </c>
      <c r="L21" s="289"/>
      <c r="M21" s="323"/>
      <c r="N21" s="287"/>
      <c r="O21" s="288"/>
      <c r="P21" s="287"/>
      <c r="Q21" s="288"/>
      <c r="R21" s="294"/>
      <c r="S21" s="288"/>
      <c r="T21" s="244"/>
    </row>
    <row r="22" spans="1:20">
      <c r="A22" s="279" t="s">
        <v>141</v>
      </c>
      <c r="B22" s="280" t="s">
        <v>331</v>
      </c>
      <c r="C22" s="321">
        <v>28400</v>
      </c>
      <c r="D22" s="282"/>
      <c r="E22" s="295">
        <v>9981</v>
      </c>
      <c r="F22" s="284">
        <f t="shared" si="0"/>
        <v>6523</v>
      </c>
      <c r="G22" s="285">
        <v>71469</v>
      </c>
      <c r="H22" s="285">
        <v>64946</v>
      </c>
      <c r="I22" s="286">
        <f t="shared" si="2"/>
        <v>2.5165140845070422</v>
      </c>
      <c r="J22" s="287">
        <v>1</v>
      </c>
      <c r="K22" s="288">
        <v>7</v>
      </c>
      <c r="L22" s="289"/>
      <c r="M22" s="290">
        <v>2929</v>
      </c>
      <c r="N22" s="287"/>
      <c r="O22" s="288">
        <v>1</v>
      </c>
      <c r="P22" s="291"/>
      <c r="Q22" s="288"/>
      <c r="R22" s="287"/>
      <c r="S22" s="288"/>
      <c r="T22" s="244"/>
    </row>
    <row r="23" spans="1:20">
      <c r="A23" s="279" t="s">
        <v>142</v>
      </c>
      <c r="B23" s="280" t="s">
        <v>337</v>
      </c>
      <c r="C23" s="324">
        <v>23500</v>
      </c>
      <c r="D23" s="282"/>
      <c r="E23" s="295">
        <v>11654</v>
      </c>
      <c r="F23" s="284">
        <f t="shared" si="0"/>
        <v>0</v>
      </c>
      <c r="G23" s="285">
        <v>11654</v>
      </c>
      <c r="H23" s="285">
        <v>11654</v>
      </c>
      <c r="I23" s="286">
        <f t="shared" si="2"/>
        <v>0.49591489361702129</v>
      </c>
      <c r="J23" s="287"/>
      <c r="K23" s="288">
        <v>7</v>
      </c>
      <c r="L23" s="289"/>
      <c r="M23" s="290"/>
      <c r="N23" s="287"/>
      <c r="O23" s="288"/>
      <c r="P23" s="291"/>
      <c r="Q23" s="288"/>
      <c r="R23" s="294"/>
      <c r="S23" s="288"/>
      <c r="T23" s="244"/>
    </row>
    <row r="24" spans="1:20" ht="16.5" customHeight="1">
      <c r="A24" s="279" t="s">
        <v>108</v>
      </c>
      <c r="C24" s="325"/>
      <c r="D24" s="326"/>
      <c r="E24" s="295">
        <v>-5045</v>
      </c>
      <c r="F24" s="284">
        <f t="shared" si="0"/>
        <v>0</v>
      </c>
      <c r="G24" s="285">
        <v>-5045</v>
      </c>
      <c r="H24" s="285">
        <v>-5045</v>
      </c>
      <c r="I24" s="327"/>
      <c r="J24" s="287"/>
      <c r="K24" s="514">
        <v>-2</v>
      </c>
      <c r="L24" s="289"/>
      <c r="M24" s="515"/>
      <c r="N24" s="291"/>
      <c r="O24" s="288"/>
      <c r="P24" s="291"/>
      <c r="Q24" s="514"/>
      <c r="R24" s="294"/>
      <c r="S24" s="288"/>
      <c r="T24" s="244"/>
    </row>
    <row r="25" spans="1:20" s="341" customFormat="1" ht="16.5" thickBot="1">
      <c r="A25" s="328" t="s">
        <v>109</v>
      </c>
      <c r="B25" s="329"/>
      <c r="C25" s="330">
        <v>322165</v>
      </c>
      <c r="D25" s="331">
        <f>SUM(D15:D24)</f>
        <v>0</v>
      </c>
      <c r="E25" s="332">
        <f>SUM(E15:E24)</f>
        <v>70297</v>
      </c>
      <c r="F25" s="333">
        <f t="shared" si="0"/>
        <v>6996</v>
      </c>
      <c r="G25" s="334">
        <f>SUM(G15:G24)</f>
        <v>177831</v>
      </c>
      <c r="H25" s="334">
        <f>SUM(H15:H24)</f>
        <v>170835</v>
      </c>
      <c r="I25" s="335">
        <f t="shared" ref="I25:I35" si="4">G25/C25</f>
        <v>0.55198733568202629</v>
      </c>
      <c r="J25" s="650">
        <f t="shared" ref="J25:S25" si="5">SUM(J15:J24)</f>
        <v>1.5</v>
      </c>
      <c r="K25" s="337">
        <f t="shared" si="5"/>
        <v>35.74</v>
      </c>
      <c r="L25" s="338">
        <f t="shared" si="5"/>
        <v>2700</v>
      </c>
      <c r="M25" s="334">
        <f t="shared" si="5"/>
        <v>14079</v>
      </c>
      <c r="N25" s="336">
        <f t="shared" si="5"/>
        <v>0</v>
      </c>
      <c r="O25" s="339">
        <f t="shared" si="5"/>
        <v>4.5</v>
      </c>
      <c r="P25" s="336">
        <f t="shared" si="5"/>
        <v>0.5</v>
      </c>
      <c r="Q25" s="339">
        <f t="shared" si="5"/>
        <v>1</v>
      </c>
      <c r="R25" s="336">
        <f t="shared" si="5"/>
        <v>0</v>
      </c>
      <c r="S25" s="339">
        <f t="shared" si="5"/>
        <v>0.5</v>
      </c>
      <c r="T25" s="340"/>
    </row>
    <row r="26" spans="1:20" ht="16.5" customHeight="1" thickTop="1">
      <c r="A26" s="279" t="s">
        <v>143</v>
      </c>
      <c r="B26" s="280" t="s">
        <v>331</v>
      </c>
      <c r="C26" s="281">
        <v>28400</v>
      </c>
      <c r="D26" s="316"/>
      <c r="E26" s="342">
        <v>2264</v>
      </c>
      <c r="F26" s="284">
        <f t="shared" si="0"/>
        <v>0</v>
      </c>
      <c r="G26" s="285">
        <v>23182</v>
      </c>
      <c r="H26" s="285">
        <v>23182</v>
      </c>
      <c r="I26" s="286">
        <f t="shared" si="4"/>
        <v>0.81626760563380285</v>
      </c>
      <c r="J26" s="516"/>
      <c r="K26" s="517">
        <v>5.99</v>
      </c>
      <c r="L26" s="289"/>
      <c r="M26" s="290"/>
      <c r="N26" s="291"/>
      <c r="O26" s="288"/>
      <c r="P26" s="291"/>
      <c r="Q26" s="288"/>
      <c r="R26" s="294"/>
      <c r="S26" s="288"/>
      <c r="T26" s="244"/>
    </row>
    <row r="27" spans="1:20" ht="16.5" customHeight="1">
      <c r="A27" s="314" t="s">
        <v>144</v>
      </c>
      <c r="B27" s="315" t="s">
        <v>336</v>
      </c>
      <c r="C27" s="343">
        <v>28500</v>
      </c>
      <c r="D27" s="316"/>
      <c r="E27" s="268">
        <v>10806</v>
      </c>
      <c r="F27" s="284">
        <f t="shared" si="0"/>
        <v>-443</v>
      </c>
      <c r="G27" s="268">
        <v>14488</v>
      </c>
      <c r="H27" s="268">
        <v>14931</v>
      </c>
      <c r="I27" s="269">
        <f t="shared" si="4"/>
        <v>0.50835087719298244</v>
      </c>
      <c r="J27" s="274">
        <v>-1</v>
      </c>
      <c r="K27" s="273">
        <v>3.5</v>
      </c>
      <c r="L27" s="270"/>
      <c r="M27" s="271"/>
      <c r="N27" s="272"/>
      <c r="O27" s="273"/>
      <c r="P27" s="272"/>
      <c r="Q27" s="288"/>
      <c r="R27" s="344"/>
      <c r="S27" s="288"/>
      <c r="T27" s="244"/>
    </row>
    <row r="28" spans="1:20" ht="16.5" customHeight="1">
      <c r="A28" s="685" t="s">
        <v>145</v>
      </c>
      <c r="B28" s="686" t="s">
        <v>331</v>
      </c>
      <c r="C28" s="687">
        <v>28400</v>
      </c>
      <c r="D28" s="688"/>
      <c r="E28" s="689">
        <v>26960</v>
      </c>
      <c r="F28" s="284">
        <f t="shared" si="0"/>
        <v>8651</v>
      </c>
      <c r="G28" s="689">
        <v>37542</v>
      </c>
      <c r="H28" s="689">
        <v>28891</v>
      </c>
      <c r="I28" s="690">
        <f t="shared" si="4"/>
        <v>1.3219014084507041</v>
      </c>
      <c r="J28" s="287">
        <v>1</v>
      </c>
      <c r="K28" s="691">
        <v>5.3</v>
      </c>
      <c r="L28" s="289">
        <v>8650</v>
      </c>
      <c r="M28" s="692">
        <v>16315</v>
      </c>
      <c r="N28" s="287"/>
      <c r="O28" s="691"/>
      <c r="P28" s="291"/>
      <c r="Q28" s="691"/>
      <c r="R28" s="287"/>
      <c r="S28" s="691"/>
      <c r="T28" s="693"/>
    </row>
    <row r="29" spans="1:20" ht="16.5" customHeight="1">
      <c r="A29" s="279" t="s">
        <v>146</v>
      </c>
      <c r="B29" s="280" t="s">
        <v>338</v>
      </c>
      <c r="C29" s="321">
        <v>39583</v>
      </c>
      <c r="D29" s="296"/>
      <c r="E29" s="283">
        <v>4610</v>
      </c>
      <c r="F29" s="284">
        <f t="shared" si="0"/>
        <v>347</v>
      </c>
      <c r="G29" s="285">
        <v>4957</v>
      </c>
      <c r="H29" s="285">
        <v>4610</v>
      </c>
      <c r="I29" s="286">
        <f t="shared" si="4"/>
        <v>0.12523052825708006</v>
      </c>
      <c r="J29" s="287">
        <v>1</v>
      </c>
      <c r="K29" s="288">
        <v>3.5</v>
      </c>
      <c r="L29" s="289"/>
      <c r="M29" s="345"/>
      <c r="N29" s="291"/>
      <c r="O29" s="288">
        <v>1</v>
      </c>
      <c r="P29" s="287"/>
      <c r="Q29" s="288"/>
      <c r="R29" s="287"/>
      <c r="S29" s="288"/>
      <c r="T29" s="244"/>
    </row>
    <row r="30" spans="1:20">
      <c r="A30" s="279" t="s">
        <v>147</v>
      </c>
      <c r="B30" s="280" t="s">
        <v>331</v>
      </c>
      <c r="C30" s="321">
        <v>28400</v>
      </c>
      <c r="D30" s="296"/>
      <c r="E30" s="285">
        <v>4651</v>
      </c>
      <c r="F30" s="284">
        <f t="shared" si="0"/>
        <v>0</v>
      </c>
      <c r="G30" s="285">
        <v>22540</v>
      </c>
      <c r="H30" s="285">
        <v>22540</v>
      </c>
      <c r="I30" s="286">
        <f t="shared" si="4"/>
        <v>0.79366197183098597</v>
      </c>
      <c r="J30" s="287"/>
      <c r="K30" s="288">
        <v>5.5</v>
      </c>
      <c r="L30" s="289"/>
      <c r="M30" s="345">
        <v>496</v>
      </c>
      <c r="N30" s="291"/>
      <c r="O30" s="288"/>
      <c r="P30" s="291"/>
      <c r="Q30" s="288">
        <v>0.5</v>
      </c>
      <c r="R30" s="294"/>
      <c r="S30" s="288"/>
      <c r="T30" s="244"/>
    </row>
    <row r="31" spans="1:20">
      <c r="A31" s="279" t="s">
        <v>148</v>
      </c>
      <c r="B31" s="280" t="s">
        <v>337</v>
      </c>
      <c r="C31" s="321">
        <v>28400</v>
      </c>
      <c r="D31" s="296"/>
      <c r="E31" s="285">
        <v>7590</v>
      </c>
      <c r="F31" s="284">
        <f t="shared" si="0"/>
        <v>2666</v>
      </c>
      <c r="G31" s="285">
        <v>9287</v>
      </c>
      <c r="H31" s="285">
        <v>6621</v>
      </c>
      <c r="I31" s="286">
        <f t="shared" si="4"/>
        <v>0.32700704225352112</v>
      </c>
      <c r="J31" s="287">
        <v>1.5</v>
      </c>
      <c r="K31" s="288">
        <v>6.5</v>
      </c>
      <c r="L31" s="289">
        <v>980</v>
      </c>
      <c r="M31" s="290">
        <v>1444</v>
      </c>
      <c r="N31" s="287"/>
      <c r="O31" s="288">
        <v>1</v>
      </c>
      <c r="P31" s="291"/>
      <c r="Q31" s="288">
        <v>2</v>
      </c>
      <c r="R31" s="294"/>
      <c r="S31" s="288"/>
      <c r="T31" s="244"/>
    </row>
    <row r="32" spans="1:20">
      <c r="A32" s="279" t="s">
        <v>149</v>
      </c>
      <c r="B32" s="280" t="s">
        <v>331</v>
      </c>
      <c r="C32" s="321">
        <v>23500</v>
      </c>
      <c r="D32" s="296"/>
      <c r="E32" s="285">
        <v>741</v>
      </c>
      <c r="F32" s="284">
        <f t="shared" si="0"/>
        <v>5977</v>
      </c>
      <c r="G32" s="285">
        <v>11655</v>
      </c>
      <c r="H32" s="285">
        <v>5678</v>
      </c>
      <c r="I32" s="286">
        <f t="shared" si="4"/>
        <v>0.49595744680851062</v>
      </c>
      <c r="J32" s="287">
        <v>1</v>
      </c>
      <c r="K32" s="288">
        <v>6</v>
      </c>
      <c r="L32" s="289"/>
      <c r="M32" s="290"/>
      <c r="N32" s="291"/>
      <c r="O32" s="288"/>
      <c r="P32" s="291"/>
      <c r="Q32" s="288">
        <v>1</v>
      </c>
      <c r="R32" s="294"/>
      <c r="S32" s="288"/>
      <c r="T32" s="244"/>
    </row>
    <row r="33" spans="1:20">
      <c r="A33" s="279" t="s">
        <v>150</v>
      </c>
      <c r="B33" s="280" t="s">
        <v>336</v>
      </c>
      <c r="C33" s="281">
        <v>28500</v>
      </c>
      <c r="D33" s="296">
        <v>11400</v>
      </c>
      <c r="E33" s="285">
        <v>3540</v>
      </c>
      <c r="F33" s="284">
        <f t="shared" si="0"/>
        <v>4574</v>
      </c>
      <c r="G33" s="285">
        <v>10438</v>
      </c>
      <c r="H33" s="285">
        <v>5864</v>
      </c>
      <c r="I33" s="286">
        <f t="shared" si="4"/>
        <v>0.36624561403508771</v>
      </c>
      <c r="J33" s="287">
        <v>1</v>
      </c>
      <c r="K33" s="288">
        <v>6</v>
      </c>
      <c r="L33" s="289"/>
      <c r="M33" s="290"/>
      <c r="N33" s="291"/>
      <c r="O33" s="288"/>
      <c r="P33" s="287"/>
      <c r="Q33" s="288">
        <v>1</v>
      </c>
      <c r="R33" s="287"/>
      <c r="S33" s="288"/>
      <c r="T33" s="244"/>
    </row>
    <row r="34" spans="1:20">
      <c r="A34" s="279" t="s">
        <v>151</v>
      </c>
      <c r="B34" s="280" t="s">
        <v>336</v>
      </c>
      <c r="C34" s="281">
        <v>28500</v>
      </c>
      <c r="D34" s="296">
        <v>8800</v>
      </c>
      <c r="E34" s="285">
        <v>3821</v>
      </c>
      <c r="F34" s="284">
        <f t="shared" si="0"/>
        <v>0</v>
      </c>
      <c r="G34" s="285">
        <v>10973</v>
      </c>
      <c r="H34" s="285">
        <v>10973</v>
      </c>
      <c r="I34" s="286">
        <f t="shared" si="4"/>
        <v>0.38501754385964915</v>
      </c>
      <c r="J34" s="287"/>
      <c r="K34" s="288">
        <v>6</v>
      </c>
      <c r="L34" s="289"/>
      <c r="M34" s="345"/>
      <c r="N34" s="287"/>
      <c r="O34" s="288"/>
      <c r="P34" s="287"/>
      <c r="Q34" s="288">
        <v>1</v>
      </c>
      <c r="R34" s="294"/>
      <c r="S34" s="288"/>
      <c r="T34" s="244"/>
    </row>
    <row r="35" spans="1:20">
      <c r="A35" s="279" t="s">
        <v>152</v>
      </c>
      <c r="B35" s="280" t="s">
        <v>337</v>
      </c>
      <c r="C35" s="281">
        <v>28400</v>
      </c>
      <c r="D35" s="296">
        <v>2310</v>
      </c>
      <c r="E35" s="285">
        <v>9319</v>
      </c>
      <c r="F35" s="284">
        <f t="shared" si="0"/>
        <v>0</v>
      </c>
      <c r="G35" s="285">
        <v>11357</v>
      </c>
      <c r="H35" s="285">
        <v>11357</v>
      </c>
      <c r="I35" s="286">
        <f t="shared" si="4"/>
        <v>0.3998943661971831</v>
      </c>
      <c r="J35" s="287"/>
      <c r="K35" s="288">
        <v>4.5</v>
      </c>
      <c r="L35" s="289"/>
      <c r="M35" s="345">
        <v>4835</v>
      </c>
      <c r="N35" s="291"/>
      <c r="O35" s="288">
        <v>1</v>
      </c>
      <c r="P35" s="291"/>
      <c r="Q35" s="288">
        <v>0</v>
      </c>
      <c r="R35" s="294"/>
      <c r="S35" s="288"/>
      <c r="T35" s="244"/>
    </row>
    <row r="36" spans="1:20">
      <c r="A36" s="279" t="s">
        <v>106</v>
      </c>
      <c r="B36" s="280"/>
      <c r="C36" s="321"/>
      <c r="D36" s="296"/>
      <c r="E36" s="285"/>
      <c r="F36" s="284">
        <f t="shared" si="0"/>
        <v>0</v>
      </c>
      <c r="G36" s="285"/>
      <c r="H36" s="285"/>
      <c r="I36" s="298"/>
      <c r="J36" s="299"/>
      <c r="K36" s="288"/>
      <c r="L36" s="289"/>
      <c r="M36" s="290"/>
      <c r="N36" s="291"/>
      <c r="O36" s="288"/>
      <c r="P36" s="291"/>
      <c r="Q36" s="288"/>
      <c r="R36" s="294"/>
      <c r="S36" s="288"/>
      <c r="T36" s="244"/>
    </row>
    <row r="37" spans="1:20" s="360" customFormat="1" ht="16.5" thickBot="1">
      <c r="A37" s="346" t="s">
        <v>110</v>
      </c>
      <c r="B37" s="347"/>
      <c r="C37" s="348">
        <v>318253</v>
      </c>
      <c r="D37" s="349">
        <f>SUM(D26:D36)</f>
        <v>22510</v>
      </c>
      <c r="E37" s="350">
        <f>SUM(E26:E36)</f>
        <v>74302</v>
      </c>
      <c r="F37" s="351">
        <f t="shared" si="0"/>
        <v>21772</v>
      </c>
      <c r="G37" s="352">
        <f>SUM(G26:G36)</f>
        <v>156419</v>
      </c>
      <c r="H37" s="352">
        <f>SUM(H26:H36)</f>
        <v>134647</v>
      </c>
      <c r="I37" s="353">
        <f>G37/C37</f>
        <v>0.49149261750871165</v>
      </c>
      <c r="J37" s="354">
        <f t="shared" ref="J37:S37" si="6">SUM(J26:J36)</f>
        <v>4.5</v>
      </c>
      <c r="K37" s="355">
        <f t="shared" si="6"/>
        <v>52.79</v>
      </c>
      <c r="L37" s="356">
        <f t="shared" si="6"/>
        <v>9630</v>
      </c>
      <c r="M37" s="350">
        <f t="shared" si="6"/>
        <v>23090</v>
      </c>
      <c r="N37" s="357">
        <f t="shared" si="6"/>
        <v>0</v>
      </c>
      <c r="O37" s="358">
        <f t="shared" si="6"/>
        <v>3</v>
      </c>
      <c r="P37" s="357">
        <f t="shared" si="6"/>
        <v>0</v>
      </c>
      <c r="Q37" s="358">
        <f t="shared" si="6"/>
        <v>5.5</v>
      </c>
      <c r="R37" s="357">
        <f t="shared" si="6"/>
        <v>0</v>
      </c>
      <c r="S37" s="358">
        <f t="shared" si="6"/>
        <v>0</v>
      </c>
      <c r="T37" s="359"/>
    </row>
    <row r="38" spans="1:20" s="372" customFormat="1" ht="16.5" thickBot="1">
      <c r="A38" s="361" t="s">
        <v>111</v>
      </c>
      <c r="B38" s="362"/>
      <c r="C38" s="363"/>
      <c r="D38" s="364"/>
      <c r="E38" s="365"/>
      <c r="F38" s="366">
        <f t="shared" si="0"/>
        <v>0</v>
      </c>
      <c r="G38" s="365"/>
      <c r="H38" s="365"/>
      <c r="I38" s="367"/>
      <c r="J38" s="368"/>
      <c r="K38" s="369"/>
      <c r="L38" s="370"/>
      <c r="M38" s="365"/>
      <c r="N38" s="368"/>
      <c r="O38" s="369"/>
      <c r="P38" s="368"/>
      <c r="Q38" s="369"/>
      <c r="R38" s="368"/>
      <c r="S38" s="369"/>
      <c r="T38" s="371"/>
    </row>
    <row r="39" spans="1:20" s="320" customFormat="1" ht="16.5" customHeight="1">
      <c r="A39" s="262" t="s">
        <v>153</v>
      </c>
      <c r="B39" s="263" t="s">
        <v>112</v>
      </c>
      <c r="C39" s="373" t="s">
        <v>113</v>
      </c>
      <c r="D39" s="374"/>
      <c r="E39" s="375">
        <v>6891</v>
      </c>
      <c r="F39" s="267">
        <f t="shared" si="0"/>
        <v>8326</v>
      </c>
      <c r="G39" s="268">
        <v>6891</v>
      </c>
      <c r="H39" s="268">
        <v>-1435</v>
      </c>
      <c r="I39" s="269"/>
      <c r="J39" s="272">
        <v>1.6</v>
      </c>
      <c r="K39" s="273">
        <v>4.8</v>
      </c>
      <c r="L39" s="270">
        <v>8147</v>
      </c>
      <c r="M39" s="268">
        <v>4886</v>
      </c>
      <c r="N39" s="272">
        <v>0.5</v>
      </c>
      <c r="O39" s="273">
        <v>0.5</v>
      </c>
      <c r="P39" s="272"/>
      <c r="Q39" s="273"/>
      <c r="R39" s="318"/>
      <c r="S39" s="273"/>
      <c r="T39" s="319"/>
    </row>
    <row r="40" spans="1:20" ht="16.5" customHeight="1">
      <c r="A40" s="279" t="s">
        <v>154</v>
      </c>
      <c r="B40" s="280" t="s">
        <v>114</v>
      </c>
      <c r="C40" s="324" t="s">
        <v>113</v>
      </c>
      <c r="D40" s="376"/>
      <c r="E40" s="295">
        <v>13973</v>
      </c>
      <c r="F40" s="284">
        <f t="shared" si="0"/>
        <v>0</v>
      </c>
      <c r="G40" s="268">
        <v>27248</v>
      </c>
      <c r="H40" s="268">
        <v>27248</v>
      </c>
      <c r="I40" s="286"/>
      <c r="J40" s="291"/>
      <c r="K40" s="288">
        <v>4.5</v>
      </c>
      <c r="L40" s="289"/>
      <c r="M40" s="285">
        <v>4886</v>
      </c>
      <c r="N40" s="291"/>
      <c r="O40" s="288">
        <v>1</v>
      </c>
      <c r="P40" s="287"/>
      <c r="Q40" s="288"/>
      <c r="R40" s="294"/>
      <c r="S40" s="288">
        <v>0.5</v>
      </c>
      <c r="T40" s="244"/>
    </row>
    <row r="41" spans="1:20" ht="16.5" customHeight="1">
      <c r="A41" s="279" t="s">
        <v>231</v>
      </c>
      <c r="B41" s="377" t="s">
        <v>115</v>
      </c>
      <c r="C41" s="324">
        <v>27917</v>
      </c>
      <c r="D41" s="376"/>
      <c r="E41" s="295"/>
      <c r="F41" s="284">
        <f t="shared" si="0"/>
        <v>0</v>
      </c>
      <c r="G41" s="268"/>
      <c r="H41" s="268"/>
      <c r="I41" s="286">
        <f>G41/C41</f>
        <v>0</v>
      </c>
      <c r="J41" s="291"/>
      <c r="K41" s="288"/>
      <c r="L41" s="289"/>
      <c r="M41" s="285"/>
      <c r="N41" s="291"/>
      <c r="O41" s="288"/>
      <c r="P41" s="287"/>
      <c r="Q41" s="288"/>
      <c r="R41" s="294"/>
      <c r="S41" s="288"/>
      <c r="T41" s="244"/>
    </row>
    <row r="42" spans="1:20" ht="16.5" customHeight="1">
      <c r="A42" s="279" t="s">
        <v>232</v>
      </c>
      <c r="B42" s="377" t="s">
        <v>115</v>
      </c>
      <c r="C42" s="324">
        <v>27917</v>
      </c>
      <c r="D42" s="376"/>
      <c r="E42" s="295"/>
      <c r="F42" s="284">
        <f t="shared" si="0"/>
        <v>0</v>
      </c>
      <c r="G42" s="268"/>
      <c r="H42" s="268"/>
      <c r="I42" s="286">
        <f>G42/C42</f>
        <v>0</v>
      </c>
      <c r="J42" s="291"/>
      <c r="K42" s="288"/>
      <c r="L42" s="289"/>
      <c r="M42" s="285"/>
      <c r="N42" s="291"/>
      <c r="O42" s="288"/>
      <c r="P42" s="287"/>
      <c r="Q42" s="288"/>
      <c r="R42" s="294"/>
      <c r="S42" s="288"/>
      <c r="T42" s="244"/>
    </row>
    <row r="43" spans="1:20">
      <c r="A43" s="279" t="s">
        <v>191</v>
      </c>
      <c r="B43" s="280"/>
      <c r="C43" s="321"/>
      <c r="D43" s="282"/>
      <c r="E43" s="285"/>
      <c r="F43" s="284">
        <f t="shared" si="0"/>
        <v>0</v>
      </c>
      <c r="G43" s="285"/>
      <c r="H43" s="285"/>
      <c r="I43" s="286"/>
      <c r="J43" s="287"/>
      <c r="K43" s="288"/>
      <c r="L43" s="289"/>
      <c r="M43" s="285"/>
      <c r="N43" s="291"/>
      <c r="O43" s="288"/>
      <c r="P43" s="291"/>
      <c r="Q43" s="288"/>
      <c r="R43" s="294"/>
      <c r="S43" s="288"/>
      <c r="T43" s="244"/>
    </row>
    <row r="44" spans="1:20" s="382" customFormat="1">
      <c r="A44" s="378" t="s">
        <v>155</v>
      </c>
      <c r="B44" s="379"/>
      <c r="C44" s="380"/>
      <c r="D44" s="282"/>
      <c r="E44" s="285"/>
      <c r="F44" s="284">
        <f t="shared" si="0"/>
        <v>0</v>
      </c>
      <c r="G44" s="285"/>
      <c r="H44" s="285"/>
      <c r="I44" s="286"/>
      <c r="J44" s="291"/>
      <c r="K44" s="288"/>
      <c r="L44" s="381"/>
      <c r="M44" s="285"/>
      <c r="N44" s="287"/>
      <c r="O44" s="288"/>
      <c r="P44" s="287"/>
      <c r="Q44" s="288"/>
      <c r="R44" s="287"/>
      <c r="S44" s="288"/>
      <c r="T44" s="244"/>
    </row>
    <row r="45" spans="1:20" s="392" customFormat="1" ht="16.5" thickBot="1">
      <c r="A45" s="694" t="s">
        <v>116</v>
      </c>
      <c r="B45" s="695"/>
      <c r="C45" s="383">
        <v>67131</v>
      </c>
      <c r="D45" s="384">
        <f>SUM(D39:D44)</f>
        <v>0</v>
      </c>
      <c r="E45" s="385">
        <f>SUM(E39:E44)</f>
        <v>20864</v>
      </c>
      <c r="F45" s="386">
        <f t="shared" si="0"/>
        <v>8326</v>
      </c>
      <c r="G45" s="385">
        <f>SUM(G39:G44)</f>
        <v>34139</v>
      </c>
      <c r="H45" s="385">
        <f>SUM(H39:H44)</f>
        <v>25813</v>
      </c>
      <c r="I45" s="387">
        <f>G45/C45</f>
        <v>0.5085429980187991</v>
      </c>
      <c r="J45" s="388">
        <f t="shared" ref="J45:S45" si="7">SUM(J39:J44)</f>
        <v>1.6</v>
      </c>
      <c r="K45" s="389">
        <f t="shared" si="7"/>
        <v>9.3000000000000007</v>
      </c>
      <c r="L45" s="390">
        <f t="shared" si="7"/>
        <v>8147</v>
      </c>
      <c r="M45" s="390">
        <f t="shared" si="7"/>
        <v>9772</v>
      </c>
      <c r="N45" s="389">
        <f t="shared" si="7"/>
        <v>0.5</v>
      </c>
      <c r="O45" s="389">
        <f t="shared" si="7"/>
        <v>1.5</v>
      </c>
      <c r="P45" s="389">
        <f t="shared" si="7"/>
        <v>0</v>
      </c>
      <c r="Q45" s="389">
        <f t="shared" si="7"/>
        <v>0</v>
      </c>
      <c r="R45" s="389">
        <f t="shared" si="7"/>
        <v>0</v>
      </c>
      <c r="S45" s="389">
        <f t="shared" si="7"/>
        <v>0.5</v>
      </c>
      <c r="T45" s="391"/>
    </row>
    <row r="46" spans="1:20" s="406" customFormat="1" ht="7.5" customHeight="1" thickTop="1">
      <c r="A46" s="393"/>
      <c r="B46" s="394"/>
      <c r="C46" s="395"/>
      <c r="D46" s="396"/>
      <c r="E46" s="397"/>
      <c r="F46" s="398"/>
      <c r="G46" s="397"/>
      <c r="H46" s="397"/>
      <c r="I46" s="399"/>
      <c r="J46" s="400"/>
      <c r="K46" s="401"/>
      <c r="L46" s="402"/>
      <c r="M46" s="403"/>
      <c r="N46" s="400"/>
      <c r="O46" s="403"/>
      <c r="P46" s="400"/>
      <c r="Q46" s="401"/>
      <c r="R46" s="404"/>
      <c r="S46" s="403"/>
      <c r="T46" s="405"/>
    </row>
    <row r="47" spans="1:20" s="382" customFormat="1">
      <c r="A47" s="407" t="s">
        <v>117</v>
      </c>
      <c r="B47" s="297"/>
      <c r="C47" s="408">
        <f>C14</f>
        <v>384606</v>
      </c>
      <c r="D47" s="296">
        <f>D14</f>
        <v>0</v>
      </c>
      <c r="E47" s="409">
        <f>E14</f>
        <v>61451</v>
      </c>
      <c r="F47" s="410">
        <f t="shared" ref="F47:F52" si="8">IF(G47=0,0,G47-H47)</f>
        <v>2428</v>
      </c>
      <c r="G47" s="411">
        <f>G14</f>
        <v>108742</v>
      </c>
      <c r="H47" s="411">
        <f>H14</f>
        <v>106314</v>
      </c>
      <c r="I47" s="286">
        <f>G47/C47</f>
        <v>0.28273609876080974</v>
      </c>
      <c r="J47" s="412">
        <f t="shared" ref="J47:S47" si="9">J14</f>
        <v>3.1</v>
      </c>
      <c r="K47" s="414">
        <f t="shared" si="9"/>
        <v>49.4</v>
      </c>
      <c r="L47" s="413">
        <f t="shared" si="9"/>
        <v>0</v>
      </c>
      <c r="M47" s="411">
        <f t="shared" si="9"/>
        <v>37190</v>
      </c>
      <c r="N47" s="412">
        <f t="shared" si="9"/>
        <v>0</v>
      </c>
      <c r="O47" s="414">
        <f t="shared" si="9"/>
        <v>1</v>
      </c>
      <c r="P47" s="412">
        <f t="shared" si="9"/>
        <v>0</v>
      </c>
      <c r="Q47" s="414">
        <f t="shared" si="9"/>
        <v>5</v>
      </c>
      <c r="R47" s="412">
        <f t="shared" si="9"/>
        <v>0</v>
      </c>
      <c r="S47" s="414">
        <f t="shared" si="9"/>
        <v>1</v>
      </c>
      <c r="T47" s="244"/>
    </row>
    <row r="48" spans="1:20" s="382" customFormat="1">
      <c r="A48" s="415" t="s">
        <v>118</v>
      </c>
      <c r="B48" s="297"/>
      <c r="C48" s="408">
        <f>C25</f>
        <v>322165</v>
      </c>
      <c r="D48" s="296">
        <f>D25</f>
        <v>0</v>
      </c>
      <c r="E48" s="409">
        <f>E25</f>
        <v>70297</v>
      </c>
      <c r="F48" s="416">
        <f t="shared" si="8"/>
        <v>6996</v>
      </c>
      <c r="G48" s="411">
        <f>G25</f>
        <v>177831</v>
      </c>
      <c r="H48" s="411">
        <f>H25</f>
        <v>170835</v>
      </c>
      <c r="I48" s="286">
        <f>G48/C48</f>
        <v>0.55198733568202629</v>
      </c>
      <c r="J48" s="417">
        <f t="shared" ref="J48:S48" si="10">J25</f>
        <v>1.5</v>
      </c>
      <c r="K48" s="414">
        <f t="shared" si="10"/>
        <v>35.74</v>
      </c>
      <c r="L48" s="418">
        <f t="shared" si="10"/>
        <v>2700</v>
      </c>
      <c r="M48" s="411">
        <f t="shared" si="10"/>
        <v>14079</v>
      </c>
      <c r="N48" s="417">
        <f t="shared" si="10"/>
        <v>0</v>
      </c>
      <c r="O48" s="414">
        <f t="shared" si="10"/>
        <v>4.5</v>
      </c>
      <c r="P48" s="417">
        <f t="shared" si="10"/>
        <v>0.5</v>
      </c>
      <c r="Q48" s="414">
        <f t="shared" si="10"/>
        <v>1</v>
      </c>
      <c r="R48" s="417">
        <f t="shared" si="10"/>
        <v>0</v>
      </c>
      <c r="S48" s="414">
        <f t="shared" si="10"/>
        <v>0.5</v>
      </c>
      <c r="T48" s="244"/>
    </row>
    <row r="49" spans="1:20" s="278" customFormat="1">
      <c r="A49" s="419" t="s">
        <v>119</v>
      </c>
      <c r="B49" s="420"/>
      <c r="C49" s="421">
        <f>C37</f>
        <v>318253</v>
      </c>
      <c r="D49" s="316">
        <f>D37</f>
        <v>22510</v>
      </c>
      <c r="E49" s="422">
        <f>E37</f>
        <v>74302</v>
      </c>
      <c r="F49" s="423">
        <f t="shared" si="8"/>
        <v>21772</v>
      </c>
      <c r="G49" s="424">
        <f>G37</f>
        <v>156419</v>
      </c>
      <c r="H49" s="424">
        <f>H37</f>
        <v>134647</v>
      </c>
      <c r="I49" s="269">
        <f>G49/C49</f>
        <v>0.49149261750871165</v>
      </c>
      <c r="J49" s="425">
        <f t="shared" ref="J49:S49" si="11">J37</f>
        <v>4.5</v>
      </c>
      <c r="K49" s="426">
        <f t="shared" si="11"/>
        <v>52.79</v>
      </c>
      <c r="L49" s="427">
        <f t="shared" si="11"/>
        <v>9630</v>
      </c>
      <c r="M49" s="424">
        <f t="shared" si="11"/>
        <v>23090</v>
      </c>
      <c r="N49" s="425">
        <f t="shared" si="11"/>
        <v>0</v>
      </c>
      <c r="O49" s="426">
        <f t="shared" si="11"/>
        <v>3</v>
      </c>
      <c r="P49" s="425">
        <f t="shared" si="11"/>
        <v>0</v>
      </c>
      <c r="Q49" s="426">
        <f t="shared" si="11"/>
        <v>5.5</v>
      </c>
      <c r="R49" s="425">
        <f t="shared" si="11"/>
        <v>0</v>
      </c>
      <c r="S49" s="426">
        <f t="shared" si="11"/>
        <v>0</v>
      </c>
      <c r="T49" s="277"/>
    </row>
    <row r="50" spans="1:20" s="382" customFormat="1">
      <c r="A50" s="428" t="s">
        <v>111</v>
      </c>
      <c r="C50" s="408"/>
      <c r="D50" s="296">
        <f>D38</f>
        <v>0</v>
      </c>
      <c r="E50" s="409">
        <f>E38</f>
        <v>0</v>
      </c>
      <c r="F50" s="429">
        <f t="shared" si="8"/>
        <v>0</v>
      </c>
      <c r="G50" s="411">
        <f>G38</f>
        <v>0</v>
      </c>
      <c r="H50" s="411">
        <f>H38</f>
        <v>0</v>
      </c>
      <c r="I50" s="286"/>
      <c r="J50" s="430">
        <f t="shared" ref="J50:Q50" si="12">J38</f>
        <v>0</v>
      </c>
      <c r="K50" s="414">
        <f t="shared" si="12"/>
        <v>0</v>
      </c>
      <c r="L50" s="431">
        <f t="shared" si="12"/>
        <v>0</v>
      </c>
      <c r="M50" s="411">
        <f t="shared" si="12"/>
        <v>0</v>
      </c>
      <c r="N50" s="430">
        <f t="shared" si="12"/>
        <v>0</v>
      </c>
      <c r="O50" s="414">
        <f t="shared" si="12"/>
        <v>0</v>
      </c>
      <c r="P50" s="430">
        <f t="shared" si="12"/>
        <v>0</v>
      </c>
      <c r="Q50" s="414">
        <f t="shared" si="12"/>
        <v>0</v>
      </c>
      <c r="R50" s="430">
        <f>R38</f>
        <v>0</v>
      </c>
      <c r="S50" s="414">
        <f>S38</f>
        <v>0</v>
      </c>
      <c r="T50" s="244"/>
    </row>
    <row r="51" spans="1:20">
      <c r="A51" s="432" t="s">
        <v>120</v>
      </c>
      <c r="B51" s="433"/>
      <c r="C51" s="434">
        <f>C45</f>
        <v>67131</v>
      </c>
      <c r="D51" s="296">
        <f>D45</f>
        <v>0</v>
      </c>
      <c r="E51" s="409">
        <f>E45</f>
        <v>20864</v>
      </c>
      <c r="F51" s="435">
        <f t="shared" si="8"/>
        <v>8326</v>
      </c>
      <c r="G51" s="411">
        <f>G45</f>
        <v>34139</v>
      </c>
      <c r="H51" s="411">
        <f>H45</f>
        <v>25813</v>
      </c>
      <c r="I51" s="286">
        <f>G51/C51</f>
        <v>0.5085429980187991</v>
      </c>
      <c r="J51" s="436">
        <f t="shared" ref="J51:S51" si="13">J45</f>
        <v>1.6</v>
      </c>
      <c r="K51" s="437">
        <f t="shared" si="13"/>
        <v>9.3000000000000007</v>
      </c>
      <c r="L51" s="438">
        <f t="shared" si="13"/>
        <v>8147</v>
      </c>
      <c r="M51" s="411">
        <f t="shared" si="13"/>
        <v>9772</v>
      </c>
      <c r="N51" s="436">
        <f t="shared" si="13"/>
        <v>0.5</v>
      </c>
      <c r="O51" s="414">
        <f t="shared" si="13"/>
        <v>1.5</v>
      </c>
      <c r="P51" s="436">
        <f t="shared" si="13"/>
        <v>0</v>
      </c>
      <c r="Q51" s="414">
        <f t="shared" si="13"/>
        <v>0</v>
      </c>
      <c r="R51" s="436">
        <f t="shared" si="13"/>
        <v>0</v>
      </c>
      <c r="S51" s="414">
        <f t="shared" si="13"/>
        <v>0.5</v>
      </c>
      <c r="T51" s="244"/>
    </row>
    <row r="52" spans="1:20" s="449" customFormat="1" ht="16.5" thickBot="1">
      <c r="A52" s="439" t="s">
        <v>121</v>
      </c>
      <c r="B52" s="440"/>
      <c r="C52" s="441">
        <f>SUM(C47:C51)</f>
        <v>1092155</v>
      </c>
      <c r="D52" s="442">
        <f>SUM(D47:D51)</f>
        <v>22510</v>
      </c>
      <c r="E52" s="441">
        <f>SUM(E47:E51)</f>
        <v>226914</v>
      </c>
      <c r="F52" s="443">
        <f t="shared" si="8"/>
        <v>39522</v>
      </c>
      <c r="G52" s="444">
        <f>SUM(G47:G51)</f>
        <v>477131</v>
      </c>
      <c r="H52" s="444">
        <f>SUM(H47:H51)</f>
        <v>437609</v>
      </c>
      <c r="I52" s="445">
        <f>G52/C52</f>
        <v>0.43687114008542743</v>
      </c>
      <c r="J52" s="651">
        <f t="shared" ref="J52:S52" si="14">SUM(J47:J51)</f>
        <v>10.7</v>
      </c>
      <c r="K52" s="652">
        <f t="shared" si="14"/>
        <v>147.23000000000002</v>
      </c>
      <c r="L52" s="448">
        <f t="shared" si="14"/>
        <v>20477</v>
      </c>
      <c r="M52" s="441">
        <f t="shared" si="14"/>
        <v>84131</v>
      </c>
      <c r="N52" s="446">
        <f t="shared" si="14"/>
        <v>0.5</v>
      </c>
      <c r="O52" s="447">
        <f t="shared" si="14"/>
        <v>10</v>
      </c>
      <c r="P52" s="446">
        <f t="shared" si="14"/>
        <v>0.5</v>
      </c>
      <c r="Q52" s="447">
        <f t="shared" si="14"/>
        <v>11.5</v>
      </c>
      <c r="R52" s="446">
        <f t="shared" si="14"/>
        <v>0</v>
      </c>
      <c r="S52" s="447">
        <f t="shared" si="14"/>
        <v>2</v>
      </c>
      <c r="T52" s="391"/>
    </row>
    <row r="53" spans="1:20" s="320" customFormat="1" ht="16.5" thickBot="1">
      <c r="A53" s="450"/>
      <c r="B53" s="451"/>
      <c r="C53" s="452" t="s">
        <v>122</v>
      </c>
      <c r="D53" s="453">
        <f>SUM(D3:D13,D15:D24,D26:D36,D38:D44)</f>
        <v>22510</v>
      </c>
      <c r="E53" s="454">
        <f>SUM(E3:E13,E15:E24,E26:E36,E38:E44)</f>
        <v>226914</v>
      </c>
      <c r="F53" s="454">
        <f>SUM(F3:F13,F15:F24,F26:F36,F38:F44)</f>
        <v>39522</v>
      </c>
      <c r="G53" s="454">
        <f>SUM(G3:G13,G15:G24,G26:G36,G38:G44)</f>
        <v>477131</v>
      </c>
      <c r="H53" s="455"/>
      <c r="I53" s="456"/>
      <c r="J53" s="653">
        <f t="shared" ref="J53:S53" si="15">SUM(J3:J13,J15:J24,J26:J36,J38:J44)</f>
        <v>10.7</v>
      </c>
      <c r="K53" s="653">
        <f t="shared" si="15"/>
        <v>147.23000000000002</v>
      </c>
      <c r="L53" s="454">
        <f t="shared" si="15"/>
        <v>20477</v>
      </c>
      <c r="M53" s="454">
        <f t="shared" si="15"/>
        <v>84131</v>
      </c>
      <c r="N53" s="457">
        <f t="shared" si="15"/>
        <v>0.5</v>
      </c>
      <c r="O53" s="457">
        <f t="shared" si="15"/>
        <v>10</v>
      </c>
      <c r="P53" s="457">
        <f t="shared" si="15"/>
        <v>0.5</v>
      </c>
      <c r="Q53" s="457">
        <f t="shared" si="15"/>
        <v>11.5</v>
      </c>
      <c r="R53" s="457">
        <f t="shared" si="15"/>
        <v>0</v>
      </c>
      <c r="S53" s="457">
        <f t="shared" si="15"/>
        <v>2</v>
      </c>
      <c r="T53" s="458"/>
    </row>
    <row r="54" spans="1:20" ht="17.25" thickTop="1" thickBot="1">
      <c r="A54" s="459" t="s">
        <v>123</v>
      </c>
      <c r="B54" s="460"/>
    </row>
    <row r="55" spans="1:20" ht="16.5" thickTop="1">
      <c r="A55" s="470"/>
      <c r="B55" s="471"/>
      <c r="F55" s="463" t="s">
        <v>196</v>
      </c>
      <c r="G55" s="464">
        <v>32094</v>
      </c>
    </row>
    <row r="56" spans="1:20">
      <c r="A56" s="472"/>
      <c r="K56" s="473"/>
      <c r="L56" s="474"/>
      <c r="M56" s="462"/>
      <c r="N56" s="474"/>
      <c r="P56" s="474"/>
      <c r="Q56" s="474"/>
    </row>
    <row r="57" spans="1:20" hidden="1">
      <c r="K57" s="473"/>
      <c r="L57" s="474"/>
      <c r="M57" s="476"/>
      <c r="N57" s="474"/>
      <c r="P57" s="474"/>
      <c r="Q57" s="474"/>
    </row>
    <row r="58" spans="1:20">
      <c r="B58" s="471"/>
      <c r="K58" s="473"/>
      <c r="L58" s="474"/>
      <c r="N58" s="474"/>
      <c r="P58" s="474"/>
      <c r="Q58" s="474"/>
    </row>
    <row r="59" spans="1:20">
      <c r="A59"/>
    </row>
    <row r="69" spans="1:20">
      <c r="K69" s="473"/>
      <c r="L69" s="474"/>
      <c r="N69" s="474"/>
      <c r="P69" s="474"/>
      <c r="Q69" s="474"/>
    </row>
    <row r="70" spans="1:20">
      <c r="K70" s="473"/>
      <c r="L70" s="474"/>
      <c r="N70" s="474"/>
      <c r="P70" s="474"/>
      <c r="Q70" s="474"/>
    </row>
    <row r="71" spans="1:20">
      <c r="K71" s="473"/>
      <c r="L71" s="474"/>
      <c r="N71" s="474"/>
      <c r="P71" s="474"/>
      <c r="Q71" s="474"/>
    </row>
    <row r="72" spans="1:20">
      <c r="K72" s="473"/>
      <c r="L72" s="474"/>
      <c r="N72" s="474"/>
      <c r="P72" s="474"/>
      <c r="Q72" s="474"/>
    </row>
    <row r="73" spans="1:20">
      <c r="K73" s="473"/>
      <c r="L73" s="474"/>
      <c r="N73" s="474"/>
      <c r="P73" s="474"/>
      <c r="Q73" s="474"/>
    </row>
    <row r="74" spans="1:20" s="478" customFormat="1">
      <c r="A74" s="475"/>
      <c r="B74" s="297"/>
      <c r="C74" s="281"/>
      <c r="D74" s="477"/>
      <c r="E74" s="462"/>
      <c r="F74" s="463"/>
      <c r="G74" s="464"/>
      <c r="H74" s="477"/>
      <c r="I74" s="465"/>
      <c r="J74" s="466"/>
      <c r="K74" s="473"/>
      <c r="L74" s="474"/>
      <c r="M74" s="469"/>
      <c r="N74" s="474"/>
      <c r="O74" s="469"/>
      <c r="P74" s="474"/>
      <c r="Q74" s="474"/>
      <c r="R74" s="469"/>
      <c r="S74" s="469"/>
      <c r="T74" s="420"/>
    </row>
    <row r="75" spans="1:20">
      <c r="K75" s="473"/>
      <c r="L75" s="474"/>
      <c r="N75" s="474"/>
      <c r="P75" s="474"/>
      <c r="Q75" s="474"/>
    </row>
    <row r="76" spans="1:20">
      <c r="K76" s="473"/>
      <c r="L76" s="474"/>
      <c r="N76" s="474"/>
      <c r="P76" s="474"/>
      <c r="Q76" s="474"/>
    </row>
    <row r="77" spans="1:20">
      <c r="K77" s="473"/>
      <c r="L77" s="474"/>
      <c r="N77" s="474"/>
      <c r="P77" s="474"/>
      <c r="Q77" s="474"/>
    </row>
    <row r="78" spans="1:20">
      <c r="K78" s="473"/>
      <c r="L78" s="474"/>
      <c r="N78" s="474"/>
      <c r="P78" s="474"/>
      <c r="Q78" s="474"/>
    </row>
    <row r="79" spans="1:20">
      <c r="K79" s="473"/>
      <c r="L79" s="474"/>
      <c r="N79" s="474"/>
      <c r="P79" s="474"/>
      <c r="Q79" s="474"/>
    </row>
    <row r="80" spans="1:20">
      <c r="K80" s="473"/>
      <c r="L80" s="474"/>
      <c r="N80" s="474"/>
      <c r="P80" s="474"/>
      <c r="Q80" s="474"/>
    </row>
    <row r="81" spans="1:20" s="478" customFormat="1">
      <c r="A81" s="475"/>
      <c r="B81" s="297"/>
      <c r="C81" s="281"/>
      <c r="D81" s="477"/>
      <c r="E81" s="462"/>
      <c r="F81" s="463"/>
      <c r="G81" s="464"/>
      <c r="H81" s="477"/>
      <c r="I81" s="465"/>
      <c r="J81" s="466"/>
      <c r="K81" s="473"/>
      <c r="L81" s="474"/>
      <c r="M81" s="469"/>
      <c r="N81" s="474"/>
      <c r="O81" s="469"/>
      <c r="P81" s="474"/>
      <c r="Q81" s="474"/>
      <c r="R81" s="469"/>
      <c r="S81" s="469"/>
      <c r="T81" s="420"/>
    </row>
    <row r="82" spans="1:20">
      <c r="K82" s="473"/>
      <c r="L82" s="474"/>
      <c r="N82" s="474"/>
      <c r="P82" s="474"/>
      <c r="Q82" s="474"/>
    </row>
    <row r="83" spans="1:20">
      <c r="K83" s="473"/>
      <c r="L83" s="474"/>
      <c r="N83" s="474"/>
      <c r="P83" s="474"/>
      <c r="Q83" s="474"/>
    </row>
    <row r="84" spans="1:20">
      <c r="K84" s="473"/>
      <c r="L84" s="474"/>
      <c r="N84" s="474"/>
      <c r="P84" s="474"/>
      <c r="Q84" s="474"/>
    </row>
    <row r="85" spans="1:20">
      <c r="K85" s="473"/>
      <c r="L85" s="474"/>
      <c r="N85" s="474"/>
      <c r="P85" s="474"/>
      <c r="Q85" s="474"/>
    </row>
    <row r="86" spans="1:20">
      <c r="K86" s="473"/>
      <c r="L86" s="474"/>
      <c r="N86" s="474"/>
      <c r="P86" s="474"/>
      <c r="Q86" s="474"/>
    </row>
    <row r="87" spans="1:20">
      <c r="K87" s="473"/>
      <c r="L87" s="474"/>
      <c r="N87" s="474"/>
      <c r="P87" s="474"/>
      <c r="Q87" s="474"/>
    </row>
    <row r="88" spans="1:20">
      <c r="K88" s="473"/>
      <c r="L88" s="474"/>
      <c r="N88" s="474"/>
      <c r="P88" s="474"/>
      <c r="Q88" s="474"/>
    </row>
    <row r="89" spans="1:20" s="478" customFormat="1">
      <c r="A89" s="475"/>
      <c r="B89" s="297"/>
      <c r="C89" s="281"/>
      <c r="D89" s="477"/>
      <c r="E89" s="462"/>
      <c r="F89" s="463"/>
      <c r="G89" s="464"/>
      <c r="H89" s="477"/>
      <c r="I89" s="465"/>
      <c r="J89" s="466"/>
      <c r="K89" s="473"/>
      <c r="L89" s="474"/>
      <c r="M89" s="469"/>
      <c r="N89" s="474"/>
      <c r="O89" s="469"/>
      <c r="P89" s="474"/>
      <c r="Q89" s="474"/>
      <c r="R89" s="469"/>
      <c r="S89" s="469"/>
      <c r="T89" s="420"/>
    </row>
    <row r="90" spans="1:20">
      <c r="K90" s="473"/>
      <c r="L90" s="474"/>
      <c r="N90" s="474"/>
      <c r="P90" s="474"/>
      <c r="Q90" s="474"/>
    </row>
    <row r="91" spans="1:20">
      <c r="K91" s="473"/>
      <c r="L91" s="474"/>
      <c r="N91" s="474"/>
      <c r="P91" s="474"/>
      <c r="Q91" s="474"/>
    </row>
    <row r="92" spans="1:20">
      <c r="K92" s="473"/>
      <c r="L92" s="474"/>
      <c r="N92" s="474"/>
      <c r="P92" s="474"/>
      <c r="Q92" s="474"/>
    </row>
    <row r="93" spans="1:20">
      <c r="K93" s="473"/>
      <c r="L93" s="474"/>
      <c r="N93" s="474"/>
      <c r="P93" s="474"/>
      <c r="Q93" s="474"/>
    </row>
    <row r="94" spans="1:20">
      <c r="K94" s="473"/>
      <c r="L94" s="474"/>
      <c r="N94" s="474"/>
      <c r="P94" s="474"/>
      <c r="Q94" s="474"/>
    </row>
    <row r="95" spans="1:20">
      <c r="K95" s="473"/>
      <c r="L95" s="474"/>
      <c r="N95" s="474"/>
      <c r="P95" s="474"/>
      <c r="Q95" s="474"/>
    </row>
    <row r="96" spans="1:20" s="478" customFormat="1">
      <c r="A96" s="475"/>
      <c r="B96" s="297"/>
      <c r="C96" s="281"/>
      <c r="D96" s="477"/>
      <c r="E96" s="462"/>
      <c r="F96" s="463"/>
      <c r="G96" s="464"/>
      <c r="H96" s="477"/>
      <c r="I96" s="465"/>
      <c r="J96" s="466"/>
      <c r="K96" s="473"/>
      <c r="L96" s="474"/>
      <c r="M96" s="469"/>
      <c r="N96" s="474"/>
      <c r="O96" s="469"/>
      <c r="P96" s="474"/>
      <c r="Q96" s="474"/>
      <c r="R96" s="469"/>
      <c r="S96" s="469"/>
      <c r="T96" s="420"/>
    </row>
    <row r="103" spans="1:20" s="478" customFormat="1">
      <c r="A103" s="475"/>
      <c r="B103" s="297"/>
      <c r="C103" s="281"/>
      <c r="D103" s="477"/>
      <c r="E103" s="462"/>
      <c r="F103" s="463"/>
      <c r="G103" s="464"/>
      <c r="H103" s="477"/>
      <c r="I103" s="465"/>
      <c r="J103" s="466"/>
      <c r="K103" s="467"/>
      <c r="L103" s="468"/>
      <c r="M103" s="469"/>
      <c r="N103" s="468"/>
      <c r="O103" s="469"/>
      <c r="P103" s="468"/>
      <c r="Q103" s="468"/>
      <c r="R103" s="469"/>
      <c r="S103" s="469"/>
      <c r="T103" s="420"/>
    </row>
    <row r="104" spans="1:20">
      <c r="K104" s="473"/>
      <c r="L104" s="474"/>
      <c r="N104" s="474"/>
      <c r="P104" s="474"/>
      <c r="Q104" s="474"/>
    </row>
    <row r="110" spans="1:20" s="478" customFormat="1">
      <c r="A110" s="475"/>
      <c r="B110" s="297"/>
      <c r="C110" s="281"/>
      <c r="D110" s="477"/>
      <c r="E110" s="462"/>
      <c r="F110" s="463"/>
      <c r="G110" s="464"/>
      <c r="H110" s="477"/>
      <c r="I110" s="465"/>
      <c r="J110" s="466"/>
      <c r="K110" s="467"/>
      <c r="L110" s="468"/>
      <c r="M110" s="469"/>
      <c r="N110" s="468"/>
      <c r="O110" s="469"/>
      <c r="P110" s="468"/>
      <c r="Q110" s="468"/>
      <c r="R110" s="469"/>
      <c r="S110" s="469"/>
      <c r="T110" s="420"/>
    </row>
    <row r="112" spans="1:20">
      <c r="K112" s="473"/>
      <c r="L112" s="474"/>
      <c r="N112" s="474"/>
      <c r="P112" s="474"/>
      <c r="Q112" s="474"/>
    </row>
    <row r="117" spans="1:20" s="478" customFormat="1">
      <c r="A117" s="475"/>
      <c r="B117" s="297"/>
      <c r="C117" s="281"/>
      <c r="D117" s="477"/>
      <c r="E117" s="462"/>
      <c r="F117" s="463"/>
      <c r="G117" s="464"/>
      <c r="H117" s="477"/>
      <c r="I117" s="465"/>
      <c r="J117" s="466"/>
      <c r="K117" s="467"/>
      <c r="L117" s="468"/>
      <c r="M117" s="469"/>
      <c r="N117" s="468"/>
      <c r="O117" s="469"/>
      <c r="P117" s="468"/>
      <c r="Q117" s="468"/>
      <c r="R117" s="469"/>
      <c r="S117" s="469"/>
      <c r="T117" s="420"/>
    </row>
    <row r="120" spans="1:20">
      <c r="K120" s="473"/>
      <c r="L120" s="474"/>
      <c r="N120" s="474"/>
      <c r="P120" s="474"/>
      <c r="Q120" s="474"/>
    </row>
    <row r="124" spans="1:20" s="478" customFormat="1">
      <c r="A124" s="475"/>
      <c r="B124" s="297"/>
      <c r="C124" s="281"/>
      <c r="D124" s="477"/>
      <c r="E124" s="462"/>
      <c r="F124" s="463"/>
      <c r="G124" s="464"/>
      <c r="H124" s="477"/>
      <c r="I124" s="465"/>
      <c r="J124" s="466"/>
      <c r="K124" s="467"/>
      <c r="L124" s="468"/>
      <c r="M124" s="469"/>
      <c r="N124" s="468"/>
      <c r="O124" s="469"/>
      <c r="P124" s="468"/>
      <c r="Q124" s="468"/>
      <c r="R124" s="469"/>
      <c r="S124" s="469"/>
      <c r="T124" s="420"/>
    </row>
    <row r="129" spans="1:20">
      <c r="K129" s="473"/>
      <c r="L129" s="474"/>
      <c r="N129" s="474"/>
      <c r="P129" s="474"/>
      <c r="Q129" s="474"/>
    </row>
    <row r="130" spans="1:20">
      <c r="G130" s="297"/>
    </row>
    <row r="131" spans="1:20" s="478" customFormat="1">
      <c r="A131" s="475"/>
      <c r="B131" s="297"/>
      <c r="C131" s="281"/>
      <c r="D131" s="477"/>
      <c r="E131" s="462"/>
      <c r="F131" s="463"/>
      <c r="G131" s="464"/>
      <c r="H131" s="477"/>
      <c r="I131" s="465"/>
      <c r="J131" s="466"/>
      <c r="K131" s="467"/>
      <c r="L131" s="468"/>
      <c r="M131" s="469"/>
      <c r="N131" s="468"/>
      <c r="O131" s="469"/>
      <c r="P131" s="468"/>
      <c r="Q131" s="468"/>
      <c r="R131" s="469"/>
      <c r="S131" s="469"/>
      <c r="T131" s="420"/>
    </row>
    <row r="133" spans="1:20">
      <c r="K133" s="467" t="s">
        <v>9</v>
      </c>
    </row>
    <row r="138" spans="1:20">
      <c r="K138" s="473"/>
      <c r="L138" s="474"/>
      <c r="N138" s="474"/>
      <c r="P138" s="474"/>
      <c r="Q138" s="474"/>
    </row>
    <row r="140" spans="1:20" s="478" customFormat="1">
      <c r="A140" s="475"/>
      <c r="B140" s="297"/>
      <c r="C140" s="281"/>
      <c r="D140" s="477"/>
      <c r="E140" s="462"/>
      <c r="F140" s="463"/>
      <c r="G140" s="464"/>
      <c r="H140" s="477"/>
      <c r="I140" s="465"/>
      <c r="J140" s="466"/>
      <c r="K140" s="467"/>
      <c r="L140" s="468"/>
      <c r="M140" s="469"/>
      <c r="N140" s="468"/>
      <c r="O140" s="469"/>
      <c r="P140" s="468"/>
      <c r="Q140" s="468"/>
      <c r="R140" s="469"/>
      <c r="S140" s="469"/>
      <c r="T140" s="420"/>
    </row>
    <row r="147" spans="11:17">
      <c r="K147" s="473"/>
      <c r="L147" s="474"/>
      <c r="N147" s="474"/>
      <c r="P147" s="474"/>
      <c r="Q147" s="474"/>
    </row>
    <row r="155" spans="11:17">
      <c r="K155" s="473"/>
      <c r="L155" s="474"/>
      <c r="N155" s="474"/>
      <c r="P155" s="474"/>
      <c r="Q155" s="474"/>
    </row>
    <row r="163" spans="9:17">
      <c r="K163" s="473"/>
      <c r="L163" s="474"/>
      <c r="N163" s="474"/>
      <c r="P163" s="474"/>
      <c r="Q163" s="474"/>
    </row>
    <row r="164" spans="9:17">
      <c r="I164" s="479"/>
    </row>
    <row r="171" spans="9:17">
      <c r="K171" s="473"/>
      <c r="L171" s="474"/>
      <c r="N171" s="474"/>
      <c r="P171" s="474"/>
      <c r="Q171" s="474"/>
    </row>
    <row r="178" spans="1:20">
      <c r="K178" s="473"/>
      <c r="L178" s="474"/>
      <c r="N178" s="474"/>
      <c r="P178" s="474"/>
      <c r="Q178" s="474"/>
    </row>
    <row r="180" spans="1:20" s="478" customFormat="1">
      <c r="A180" s="475"/>
      <c r="B180" s="297"/>
      <c r="C180" s="281"/>
      <c r="D180" s="477"/>
      <c r="E180" s="462"/>
      <c r="F180" s="463"/>
      <c r="G180" s="464"/>
      <c r="H180" s="477"/>
      <c r="I180" s="465"/>
      <c r="J180" s="466"/>
      <c r="K180" s="467"/>
      <c r="L180" s="468"/>
      <c r="M180" s="469"/>
      <c r="N180" s="468"/>
      <c r="O180" s="469"/>
      <c r="P180" s="468"/>
      <c r="Q180" s="468"/>
      <c r="R180" s="469"/>
      <c r="S180" s="469"/>
      <c r="T180" s="420"/>
    </row>
    <row r="185" spans="1:20">
      <c r="K185" s="473"/>
      <c r="L185" s="474"/>
      <c r="N185" s="474"/>
      <c r="P185" s="474"/>
      <c r="Q185" s="474"/>
    </row>
    <row r="192" spans="1:20">
      <c r="K192" s="473"/>
      <c r="L192" s="474"/>
      <c r="N192" s="474"/>
      <c r="P192" s="474"/>
      <c r="Q192" s="474"/>
    </row>
    <row r="198" spans="11:17">
      <c r="K198" s="473"/>
      <c r="L198" s="474"/>
      <c r="N198" s="474"/>
      <c r="P198" s="474"/>
      <c r="Q198" s="474"/>
    </row>
    <row r="204" spans="11:17">
      <c r="K204" s="473"/>
      <c r="L204" s="474"/>
      <c r="N204" s="474"/>
      <c r="P204" s="474"/>
      <c r="Q204" s="474"/>
    </row>
    <row r="210" spans="1:17">
      <c r="K210" s="473"/>
      <c r="L210" s="474"/>
      <c r="N210" s="474"/>
      <c r="P210" s="474"/>
      <c r="Q210" s="474"/>
    </row>
    <row r="217" spans="1:17">
      <c r="K217" s="473"/>
      <c r="L217" s="474"/>
      <c r="N217" s="474"/>
      <c r="P217" s="474"/>
      <c r="Q217" s="474"/>
    </row>
    <row r="219" spans="1:17">
      <c r="A219" s="480"/>
      <c r="B219" s="469"/>
      <c r="C219" s="481"/>
      <c r="E219" s="482"/>
      <c r="G219" s="483"/>
      <c r="K219" s="468"/>
    </row>
    <row r="225" spans="1:17">
      <c r="K225" s="473"/>
      <c r="L225" s="474"/>
      <c r="N225" s="474"/>
      <c r="P225" s="474"/>
      <c r="Q225" s="474"/>
    </row>
    <row r="227" spans="1:17">
      <c r="A227" s="480"/>
      <c r="B227" s="469"/>
      <c r="C227" s="481"/>
      <c r="E227" s="482"/>
      <c r="G227" s="483"/>
      <c r="K227" s="468"/>
    </row>
    <row r="229" spans="1:17">
      <c r="K229" s="473"/>
      <c r="L229" s="474"/>
      <c r="N229" s="474"/>
      <c r="P229" s="474"/>
      <c r="Q229" s="474"/>
    </row>
    <row r="269" spans="1:20" s="478" customFormat="1">
      <c r="A269" s="475"/>
      <c r="B269" s="297"/>
      <c r="C269" s="281"/>
      <c r="D269" s="477"/>
      <c r="E269" s="462"/>
      <c r="F269" s="463"/>
      <c r="G269" s="464"/>
      <c r="H269" s="477"/>
      <c r="I269" s="465"/>
      <c r="J269" s="466"/>
      <c r="K269" s="467"/>
      <c r="L269" s="468"/>
      <c r="M269" s="469"/>
      <c r="N269" s="468"/>
      <c r="O269" s="469"/>
      <c r="P269" s="468"/>
      <c r="Q269" s="468"/>
      <c r="R269" s="469"/>
      <c r="S269" s="469"/>
      <c r="T269" s="420"/>
    </row>
    <row r="277" spans="1:20" s="478" customFormat="1">
      <c r="A277" s="475"/>
      <c r="B277" s="297"/>
      <c r="C277" s="281"/>
      <c r="D277" s="477"/>
      <c r="E277" s="462"/>
      <c r="F277" s="463"/>
      <c r="G277" s="464"/>
      <c r="H277" s="477"/>
      <c r="I277" s="465"/>
      <c r="J277" s="466"/>
      <c r="K277" s="467"/>
      <c r="L277" s="468"/>
      <c r="M277" s="469"/>
      <c r="N277" s="468"/>
      <c r="O277" s="469"/>
      <c r="P277" s="468"/>
      <c r="Q277" s="468"/>
      <c r="R277" s="469"/>
      <c r="S277" s="469"/>
      <c r="T277" s="420"/>
    </row>
    <row r="286" spans="1:20" s="478" customFormat="1">
      <c r="A286" s="475"/>
      <c r="B286" s="297"/>
      <c r="C286" s="281"/>
      <c r="D286" s="477"/>
      <c r="E286" s="462"/>
      <c r="F286" s="463"/>
      <c r="G286" s="464"/>
      <c r="H286" s="477"/>
      <c r="I286" s="465"/>
      <c r="J286" s="466"/>
      <c r="K286" s="467"/>
      <c r="L286" s="468"/>
      <c r="M286" s="469"/>
      <c r="N286" s="468"/>
      <c r="O286" s="469"/>
      <c r="P286" s="468"/>
      <c r="Q286" s="468"/>
      <c r="R286" s="469"/>
      <c r="S286" s="469"/>
      <c r="T286" s="420"/>
    </row>
    <row r="294" spans="1:20" s="478" customFormat="1">
      <c r="A294" s="475"/>
      <c r="B294" s="297"/>
      <c r="C294" s="281"/>
      <c r="D294" s="477"/>
      <c r="E294" s="462"/>
      <c r="F294" s="463"/>
      <c r="G294" s="464"/>
      <c r="H294" s="477"/>
      <c r="I294" s="465"/>
      <c r="J294" s="466"/>
      <c r="K294" s="467"/>
      <c r="L294" s="468"/>
      <c r="M294" s="469"/>
      <c r="N294" s="468"/>
      <c r="O294" s="469"/>
      <c r="P294" s="468"/>
      <c r="Q294" s="468"/>
      <c r="R294" s="469"/>
      <c r="S294" s="469"/>
      <c r="T294" s="420"/>
    </row>
    <row r="302" spans="1:20" s="478" customFormat="1">
      <c r="A302" s="475"/>
      <c r="B302" s="297"/>
      <c r="C302" s="281"/>
      <c r="D302" s="477"/>
      <c r="E302" s="462"/>
      <c r="F302" s="463"/>
      <c r="G302" s="464"/>
      <c r="H302" s="477"/>
      <c r="I302" s="465"/>
      <c r="J302" s="466"/>
      <c r="K302" s="467"/>
      <c r="L302" s="468"/>
      <c r="M302" s="469"/>
      <c r="N302" s="468"/>
      <c r="O302" s="469"/>
      <c r="P302" s="468"/>
      <c r="Q302" s="468"/>
      <c r="R302" s="469"/>
      <c r="S302" s="469"/>
      <c r="T302" s="420"/>
    </row>
    <row r="310" spans="1:20" s="478" customFormat="1">
      <c r="A310" s="475"/>
      <c r="B310" s="297"/>
      <c r="C310" s="281"/>
      <c r="D310" s="477"/>
      <c r="E310" s="462"/>
      <c r="F310" s="463"/>
      <c r="G310" s="464"/>
      <c r="H310" s="477"/>
      <c r="I310" s="465"/>
      <c r="J310" s="466"/>
      <c r="K310" s="467"/>
      <c r="L310" s="468"/>
      <c r="M310" s="469"/>
      <c r="N310" s="468"/>
      <c r="O310" s="469"/>
      <c r="P310" s="468"/>
      <c r="Q310" s="468"/>
      <c r="R310" s="469"/>
      <c r="S310" s="469"/>
      <c r="T310" s="420"/>
    </row>
    <row r="323" spans="1:20" s="478" customFormat="1">
      <c r="A323" s="475"/>
      <c r="B323" s="297"/>
      <c r="C323" s="281"/>
      <c r="D323" s="477"/>
      <c r="E323" s="462"/>
      <c r="F323" s="463"/>
      <c r="G323" s="464"/>
      <c r="H323" s="477"/>
      <c r="I323" s="465"/>
      <c r="J323" s="466"/>
      <c r="K323" s="467"/>
      <c r="L323" s="468"/>
      <c r="M323" s="469"/>
      <c r="N323" s="468"/>
      <c r="O323" s="469"/>
      <c r="P323" s="468"/>
      <c r="Q323" s="468"/>
      <c r="R323" s="469"/>
      <c r="S323" s="469"/>
      <c r="T323" s="420"/>
    </row>
  </sheetData>
  <sheetProtection selectLockedCells="1"/>
  <mergeCells count="2">
    <mergeCell ref="A45:B45"/>
    <mergeCell ref="B1:S1"/>
  </mergeCells>
  <phoneticPr fontId="0" type="noConversion"/>
  <printOptions horizontalCentered="1"/>
  <pageMargins left="0.25" right="0.25" top="0.5" bottom="0" header="0.5" footer="0"/>
  <pageSetup scale="57" fitToHeight="0" orientation="landscape" horizontalDpi="4294967295" verticalDpi="300" r:id="rId1"/>
  <headerFooter alignWithMargins="0"/>
  <rowBreaks count="10" manualBreakCount="10">
    <brk id="111" max="8" man="1"/>
    <brk id="119" max="8" man="1"/>
    <brk id="131" max="8" man="1"/>
    <brk id="137" max="8" man="1"/>
    <brk id="148" max="8" man="1"/>
    <brk id="154" max="8" man="1"/>
    <brk id="163" max="8" man="1"/>
    <brk id="171" max="8" man="1"/>
    <brk id="180" max="8" man="1"/>
    <brk id="22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152"/>
  <sheetViews>
    <sheetView workbookViewId="0">
      <selection activeCell="G7" sqref="G7"/>
    </sheetView>
  </sheetViews>
  <sheetFormatPr defaultRowHeight="12.75"/>
  <cols>
    <col min="1" max="1" width="12.7109375" customWidth="1"/>
    <col min="2" max="2" width="20.7109375" customWidth="1"/>
    <col min="3" max="3" width="29.85546875" customWidth="1"/>
    <col min="4" max="4" width="20.7109375" customWidth="1"/>
    <col min="5" max="6" width="12.7109375" customWidth="1"/>
    <col min="7" max="7" width="26.28515625" customWidth="1"/>
  </cols>
  <sheetData>
    <row r="1" spans="1:7">
      <c r="A1" s="699" t="s">
        <v>75</v>
      </c>
      <c r="B1" s="699"/>
      <c r="C1" s="699"/>
      <c r="D1" s="222"/>
      <c r="E1" s="223"/>
      <c r="F1" s="224"/>
      <c r="G1" s="224"/>
    </row>
    <row r="2" spans="1:7">
      <c r="A2" s="224"/>
      <c r="B2" s="225"/>
      <c r="C2" s="224"/>
      <c r="D2" s="224"/>
      <c r="E2" s="224"/>
      <c r="F2" s="224"/>
      <c r="G2" s="224"/>
    </row>
    <row r="4" spans="1:7">
      <c r="A4" s="226"/>
      <c r="B4" s="226"/>
      <c r="C4" s="226" t="s">
        <v>76</v>
      </c>
      <c r="D4" s="226" t="s">
        <v>77</v>
      </c>
      <c r="E4" s="226" t="s">
        <v>78</v>
      </c>
      <c r="F4" s="226" t="s">
        <v>79</v>
      </c>
      <c r="G4" s="227" t="s">
        <v>80</v>
      </c>
    </row>
    <row r="5" spans="1:7">
      <c r="A5" s="228" t="s">
        <v>0</v>
      </c>
      <c r="B5" s="228" t="s">
        <v>81</v>
      </c>
      <c r="C5" s="228" t="s">
        <v>82</v>
      </c>
      <c r="D5" s="228" t="s">
        <v>83</v>
      </c>
      <c r="E5" s="228" t="s">
        <v>84</v>
      </c>
      <c r="F5" s="228" t="s">
        <v>85</v>
      </c>
      <c r="G5" s="229" t="s">
        <v>86</v>
      </c>
    </row>
    <row r="6" spans="1:7">
      <c r="A6" s="230" t="s">
        <v>405</v>
      </c>
      <c r="B6" s="231" t="s">
        <v>406</v>
      </c>
      <c r="C6" s="231" t="s">
        <v>407</v>
      </c>
      <c r="D6" s="231"/>
      <c r="E6" s="232">
        <v>33900</v>
      </c>
      <c r="F6" s="232">
        <v>32344</v>
      </c>
      <c r="G6" s="233" t="s">
        <v>408</v>
      </c>
    </row>
    <row r="7" spans="1:7">
      <c r="A7" s="230" t="s">
        <v>489</v>
      </c>
      <c r="B7" s="234" t="s">
        <v>406</v>
      </c>
      <c r="C7" s="234" t="s">
        <v>487</v>
      </c>
      <c r="D7" s="231" t="s">
        <v>433</v>
      </c>
      <c r="E7" s="235">
        <v>51581</v>
      </c>
      <c r="F7" s="235">
        <v>51581</v>
      </c>
      <c r="G7" s="236"/>
    </row>
    <row r="8" spans="1:7">
      <c r="A8" s="230"/>
      <c r="B8" s="231"/>
      <c r="C8" s="231"/>
      <c r="D8" s="231"/>
      <c r="E8" s="232"/>
      <c r="F8" s="235"/>
      <c r="G8" s="236"/>
    </row>
    <row r="9" spans="1:7">
      <c r="A9" s="237"/>
      <c r="B9" s="234"/>
      <c r="C9" s="234"/>
      <c r="D9" s="231"/>
      <c r="E9" s="235"/>
      <c r="F9" s="235"/>
      <c r="G9" s="236"/>
    </row>
    <row r="10" spans="1:7">
      <c r="A10" s="237"/>
      <c r="B10" s="234"/>
      <c r="C10" s="234"/>
      <c r="D10" s="238"/>
      <c r="E10" s="235"/>
      <c r="F10" s="235"/>
      <c r="G10" s="236"/>
    </row>
    <row r="11" spans="1:7" ht="12.75" customHeight="1">
      <c r="A11" s="237"/>
      <c r="B11" s="238"/>
      <c r="C11" s="238"/>
      <c r="D11" s="238"/>
      <c r="E11" s="239"/>
      <c r="F11" s="239"/>
      <c r="G11" s="236"/>
    </row>
    <row r="12" spans="1:7">
      <c r="A12" s="237"/>
      <c r="B12" s="238"/>
      <c r="C12" s="238"/>
      <c r="D12" s="238"/>
      <c r="E12" s="239"/>
      <c r="F12" s="239"/>
      <c r="G12" s="236"/>
    </row>
    <row r="13" spans="1:7">
      <c r="A13" s="237"/>
      <c r="B13" s="238"/>
      <c r="C13" s="238"/>
      <c r="D13" s="238"/>
      <c r="E13" s="239"/>
      <c r="F13" s="239"/>
      <c r="G13" s="236"/>
    </row>
    <row r="14" spans="1:7">
      <c r="A14" s="237"/>
      <c r="B14" s="238"/>
      <c r="C14" s="238"/>
      <c r="D14" s="238"/>
      <c r="E14" s="239"/>
      <c r="F14" s="239"/>
      <c r="G14" s="236"/>
    </row>
    <row r="15" spans="1:7">
      <c r="A15" s="237"/>
      <c r="B15" s="238"/>
      <c r="C15" s="238"/>
      <c r="D15" s="238"/>
      <c r="E15" s="239"/>
      <c r="F15" s="239"/>
      <c r="G15" s="236"/>
    </row>
    <row r="16" spans="1:7">
      <c r="A16" s="237"/>
      <c r="B16" s="238"/>
      <c r="C16" s="238"/>
      <c r="D16" s="238"/>
      <c r="E16" s="239"/>
      <c r="F16" s="239"/>
      <c r="G16" s="236"/>
    </row>
    <row r="17" spans="1:9">
      <c r="A17" s="237"/>
      <c r="B17" s="238"/>
      <c r="C17" s="238"/>
      <c r="D17" s="238"/>
      <c r="E17" s="239"/>
      <c r="F17" s="239"/>
      <c r="G17" s="236"/>
    </row>
    <row r="18" spans="1:9">
      <c r="A18" s="237"/>
      <c r="B18" s="238"/>
      <c r="C18" s="238"/>
      <c r="D18" s="238"/>
      <c r="E18" s="239"/>
      <c r="F18" s="239"/>
      <c r="G18" s="236"/>
    </row>
    <row r="19" spans="1:9">
      <c r="A19" s="237"/>
      <c r="B19" s="238"/>
      <c r="C19" s="238"/>
      <c r="D19" s="238"/>
      <c r="E19" s="239"/>
      <c r="F19" s="239"/>
      <c r="G19" s="236"/>
    </row>
    <row r="20" spans="1:9">
      <c r="A20" s="237"/>
      <c r="B20" s="238"/>
      <c r="C20" s="238"/>
      <c r="D20" s="238"/>
      <c r="E20" s="239"/>
      <c r="F20" s="239"/>
      <c r="G20" s="236"/>
    </row>
    <row r="21" spans="1:9">
      <c r="A21" s="237"/>
      <c r="B21" s="238"/>
      <c r="C21" s="238"/>
      <c r="D21" s="238"/>
      <c r="E21" s="239"/>
      <c r="F21" s="239"/>
      <c r="G21" s="236"/>
      <c r="H21" s="2"/>
      <c r="I21" s="1"/>
    </row>
    <row r="22" spans="1:9">
      <c r="A22" s="237"/>
      <c r="B22" s="238"/>
      <c r="C22" s="238"/>
      <c r="D22" s="238"/>
      <c r="E22" s="239"/>
      <c r="F22" s="239"/>
      <c r="G22" s="236"/>
      <c r="H22" s="240"/>
      <c r="I22" s="241"/>
    </row>
    <row r="23" spans="1:9">
      <c r="A23" s="237"/>
      <c r="B23" s="238"/>
      <c r="C23" s="238"/>
      <c r="D23" s="238"/>
      <c r="E23" s="239"/>
      <c r="F23" s="239"/>
      <c r="G23" s="236"/>
      <c r="H23" s="2"/>
      <c r="I23" s="1"/>
    </row>
    <row r="24" spans="1:9">
      <c r="A24" s="237"/>
      <c r="B24" s="238"/>
      <c r="C24" s="238"/>
      <c r="D24" s="238"/>
      <c r="E24" s="239"/>
      <c r="F24" s="239"/>
      <c r="G24" s="236"/>
    </row>
    <row r="25" spans="1:9">
      <c r="A25" s="237"/>
      <c r="B25" s="238"/>
      <c r="C25" s="238"/>
      <c r="D25" s="238"/>
      <c r="E25" s="239"/>
      <c r="F25" s="239"/>
      <c r="G25" s="236"/>
    </row>
    <row r="26" spans="1:9">
      <c r="A26" s="237"/>
      <c r="B26" s="238"/>
      <c r="C26" s="238"/>
      <c r="D26" s="238"/>
      <c r="E26" s="239"/>
      <c r="F26" s="239"/>
      <c r="G26" s="236"/>
    </row>
    <row r="27" spans="1:9">
      <c r="A27" s="237"/>
      <c r="B27" s="238"/>
      <c r="C27" s="238"/>
      <c r="D27" s="238"/>
      <c r="E27" s="239"/>
      <c r="F27" s="239"/>
      <c r="G27" s="236"/>
    </row>
    <row r="28" spans="1:9">
      <c r="A28" s="237"/>
      <c r="B28" s="238"/>
      <c r="C28" s="238"/>
      <c r="D28" s="238"/>
      <c r="E28" s="239"/>
      <c r="F28" s="239"/>
      <c r="G28" s="236"/>
    </row>
    <row r="29" spans="1:9">
      <c r="A29" s="237"/>
      <c r="B29" s="238"/>
      <c r="C29" s="238"/>
      <c r="D29" s="238"/>
      <c r="E29" s="239"/>
      <c r="F29" s="239"/>
      <c r="G29" s="236"/>
    </row>
    <row r="30" spans="1:9">
      <c r="A30" s="237"/>
      <c r="B30" s="238"/>
      <c r="C30" s="238"/>
      <c r="D30" s="238"/>
      <c r="E30" s="239"/>
      <c r="F30" s="239"/>
      <c r="G30" s="236"/>
    </row>
    <row r="31" spans="1:9">
      <c r="A31" s="237"/>
      <c r="B31" s="238"/>
      <c r="C31" s="238"/>
      <c r="D31" s="238"/>
      <c r="E31" s="239"/>
      <c r="F31" s="239"/>
      <c r="G31" s="236"/>
    </row>
    <row r="32" spans="1:9">
      <c r="A32" s="237"/>
      <c r="B32" s="238"/>
      <c r="C32" s="238"/>
      <c r="D32" s="238"/>
      <c r="E32" s="239"/>
      <c r="F32" s="239"/>
      <c r="G32" s="236"/>
    </row>
    <row r="33" spans="1:7">
      <c r="A33" s="237"/>
      <c r="B33" s="238"/>
      <c r="C33" s="238"/>
      <c r="D33" s="238"/>
      <c r="E33" s="239"/>
      <c r="F33" s="239"/>
      <c r="G33" s="236"/>
    </row>
    <row r="34" spans="1:7">
      <c r="A34" s="237"/>
      <c r="B34" s="238"/>
      <c r="C34" s="238"/>
      <c r="D34" s="238"/>
      <c r="E34" s="239"/>
      <c r="F34" s="239"/>
      <c r="G34" s="236"/>
    </row>
    <row r="35" spans="1:7">
      <c r="A35" s="237"/>
      <c r="B35" s="238"/>
      <c r="C35" s="238"/>
      <c r="D35" s="238"/>
      <c r="E35" s="239"/>
      <c r="F35" s="239"/>
      <c r="G35" s="236"/>
    </row>
    <row r="36" spans="1:7">
      <c r="A36" s="242"/>
      <c r="D36" s="3" t="s">
        <v>7</v>
      </c>
      <c r="E36" s="4">
        <f>SUM(E6:E35)</f>
        <v>85481</v>
      </c>
      <c r="F36" s="4">
        <f>SUM(F6:F35)</f>
        <v>83925</v>
      </c>
    </row>
    <row r="37" spans="1:7">
      <c r="A37" s="242"/>
    </row>
    <row r="38" spans="1:7">
      <c r="A38" s="242"/>
    </row>
    <row r="39" spans="1:7">
      <c r="A39" s="242"/>
    </row>
    <row r="40" spans="1:7">
      <c r="A40" s="242"/>
    </row>
    <row r="41" spans="1:7">
      <c r="A41" s="242"/>
    </row>
    <row r="42" spans="1:7">
      <c r="A42" s="242"/>
    </row>
    <row r="43" spans="1:7">
      <c r="A43" s="242"/>
    </row>
    <row r="44" spans="1:7">
      <c r="A44" s="242"/>
    </row>
    <row r="45" spans="1:7">
      <c r="A45" s="242"/>
    </row>
    <row r="46" spans="1:7">
      <c r="A46" s="242"/>
    </row>
    <row r="47" spans="1:7">
      <c r="A47" s="242"/>
    </row>
    <row r="48" spans="1:7">
      <c r="A48" s="242"/>
    </row>
    <row r="49" spans="1:1">
      <c r="A49" s="242"/>
    </row>
    <row r="50" spans="1:1">
      <c r="A50" s="242"/>
    </row>
    <row r="51" spans="1:1">
      <c r="A51" s="242"/>
    </row>
    <row r="52" spans="1:1">
      <c r="A52" s="242"/>
    </row>
    <row r="53" spans="1:1">
      <c r="A53" s="242"/>
    </row>
    <row r="54" spans="1:1">
      <c r="A54" s="242"/>
    </row>
    <row r="55" spans="1:1">
      <c r="A55" s="242"/>
    </row>
    <row r="56" spans="1:1">
      <c r="A56" s="242"/>
    </row>
    <row r="57" spans="1:1">
      <c r="A57" s="242"/>
    </row>
    <row r="58" spans="1:1">
      <c r="A58" s="242"/>
    </row>
    <row r="59" spans="1:1">
      <c r="A59" s="242"/>
    </row>
    <row r="60" spans="1:1">
      <c r="A60" s="242"/>
    </row>
    <row r="61" spans="1:1">
      <c r="A61" s="242"/>
    </row>
    <row r="62" spans="1:1">
      <c r="A62" s="242"/>
    </row>
    <row r="63" spans="1:1">
      <c r="A63" s="242"/>
    </row>
    <row r="64" spans="1:1">
      <c r="A64" s="242"/>
    </row>
    <row r="65" spans="1:1">
      <c r="A65" s="242"/>
    </row>
    <row r="66" spans="1:1">
      <c r="A66" s="242"/>
    </row>
    <row r="67" spans="1:1">
      <c r="A67" s="242"/>
    </row>
    <row r="68" spans="1:1">
      <c r="A68" s="242"/>
    </row>
    <row r="69" spans="1:1">
      <c r="A69" s="242"/>
    </row>
    <row r="70" spans="1:1">
      <c r="A70" s="242"/>
    </row>
    <row r="71" spans="1:1">
      <c r="A71" s="242"/>
    </row>
    <row r="72" spans="1:1">
      <c r="A72" s="242"/>
    </row>
    <row r="73" spans="1:1">
      <c r="A73" s="242"/>
    </row>
    <row r="74" spans="1:1">
      <c r="A74" s="242"/>
    </row>
    <row r="75" spans="1:1">
      <c r="A75" s="242"/>
    </row>
    <row r="76" spans="1:1">
      <c r="A76" s="242"/>
    </row>
    <row r="77" spans="1:1">
      <c r="A77" s="242"/>
    </row>
    <row r="78" spans="1:1">
      <c r="A78" s="242"/>
    </row>
    <row r="79" spans="1:1">
      <c r="A79" s="242"/>
    </row>
    <row r="80" spans="1:1">
      <c r="A80" s="242"/>
    </row>
    <row r="81" spans="1:1">
      <c r="A81" s="242"/>
    </row>
    <row r="82" spans="1:1">
      <c r="A82" s="242"/>
    </row>
    <row r="83" spans="1:1">
      <c r="A83" s="242"/>
    </row>
    <row r="84" spans="1:1">
      <c r="A84" s="242"/>
    </row>
    <row r="85" spans="1:1">
      <c r="A85" s="242"/>
    </row>
    <row r="86" spans="1:1">
      <c r="A86" s="242"/>
    </row>
    <row r="87" spans="1:1">
      <c r="A87" s="242"/>
    </row>
    <row r="88" spans="1:1">
      <c r="A88" s="242"/>
    </row>
    <row r="89" spans="1:1">
      <c r="A89" s="242"/>
    </row>
    <row r="90" spans="1:1">
      <c r="A90" s="242"/>
    </row>
    <row r="91" spans="1:1">
      <c r="A91" s="242"/>
    </row>
    <row r="92" spans="1:1">
      <c r="A92" s="242"/>
    </row>
    <row r="93" spans="1:1">
      <c r="A93" s="242"/>
    </row>
    <row r="94" spans="1:1">
      <c r="A94" s="242"/>
    </row>
    <row r="95" spans="1:1">
      <c r="A95" s="242"/>
    </row>
    <row r="96" spans="1:1">
      <c r="A96" s="242"/>
    </row>
    <row r="97" spans="1:1">
      <c r="A97" s="242"/>
    </row>
    <row r="98" spans="1:1">
      <c r="A98" s="242"/>
    </row>
    <row r="99" spans="1:1">
      <c r="A99" s="242"/>
    </row>
    <row r="100" spans="1:1">
      <c r="A100" s="242"/>
    </row>
    <row r="101" spans="1:1">
      <c r="A101" s="242"/>
    </row>
    <row r="102" spans="1:1">
      <c r="A102" s="242"/>
    </row>
    <row r="103" spans="1:1">
      <c r="A103" s="242"/>
    </row>
    <row r="104" spans="1:1">
      <c r="A104" s="242"/>
    </row>
    <row r="105" spans="1:1">
      <c r="A105" s="242"/>
    </row>
    <row r="106" spans="1:1">
      <c r="A106" s="242"/>
    </row>
    <row r="107" spans="1:1">
      <c r="A107" s="242"/>
    </row>
    <row r="108" spans="1:1">
      <c r="A108" s="242"/>
    </row>
    <row r="109" spans="1:1">
      <c r="A109" s="242"/>
    </row>
    <row r="110" spans="1:1">
      <c r="A110" s="242"/>
    </row>
    <row r="111" spans="1:1">
      <c r="A111" s="242"/>
    </row>
    <row r="112" spans="1:1">
      <c r="A112" s="242"/>
    </row>
    <row r="113" spans="1:1">
      <c r="A113" s="242"/>
    </row>
    <row r="114" spans="1:1">
      <c r="A114" s="242"/>
    </row>
    <row r="115" spans="1:1">
      <c r="A115" s="242"/>
    </row>
    <row r="116" spans="1:1">
      <c r="A116" s="242"/>
    </row>
    <row r="117" spans="1:1">
      <c r="A117" s="242"/>
    </row>
    <row r="118" spans="1:1">
      <c r="A118" s="242"/>
    </row>
    <row r="119" spans="1:1">
      <c r="A119" s="242"/>
    </row>
    <row r="120" spans="1:1">
      <c r="A120" s="242"/>
    </row>
    <row r="121" spans="1:1">
      <c r="A121" s="242"/>
    </row>
    <row r="122" spans="1:1">
      <c r="A122" s="242"/>
    </row>
    <row r="123" spans="1:1">
      <c r="A123" s="242"/>
    </row>
    <row r="124" spans="1:1">
      <c r="A124" s="242"/>
    </row>
    <row r="125" spans="1:1">
      <c r="A125" s="242"/>
    </row>
    <row r="126" spans="1:1">
      <c r="A126" s="242"/>
    </row>
    <row r="127" spans="1:1">
      <c r="A127" s="242"/>
    </row>
    <row r="128" spans="1:1">
      <c r="A128" s="242"/>
    </row>
    <row r="129" spans="1:1">
      <c r="A129" s="242"/>
    </row>
    <row r="130" spans="1:1">
      <c r="A130" s="242"/>
    </row>
    <row r="131" spans="1:1">
      <c r="A131" s="242"/>
    </row>
    <row r="132" spans="1:1">
      <c r="A132" s="242"/>
    </row>
    <row r="133" spans="1:1">
      <c r="A133" s="242"/>
    </row>
    <row r="134" spans="1:1">
      <c r="A134" s="242"/>
    </row>
    <row r="135" spans="1:1">
      <c r="A135" s="242"/>
    </row>
    <row r="136" spans="1:1">
      <c r="A136" s="242"/>
    </row>
    <row r="137" spans="1:1">
      <c r="A137" s="242"/>
    </row>
    <row r="138" spans="1:1">
      <c r="A138" s="242"/>
    </row>
    <row r="139" spans="1:1">
      <c r="A139" s="242"/>
    </row>
    <row r="140" spans="1:1">
      <c r="A140" s="242"/>
    </row>
    <row r="141" spans="1:1">
      <c r="A141" s="242"/>
    </row>
    <row r="142" spans="1:1">
      <c r="A142" s="242"/>
    </row>
    <row r="143" spans="1:1">
      <c r="A143" s="242"/>
    </row>
    <row r="144" spans="1:1">
      <c r="A144" s="242"/>
    </row>
    <row r="145" spans="1:1">
      <c r="A145" s="242"/>
    </row>
    <row r="146" spans="1:1">
      <c r="A146" s="242"/>
    </row>
    <row r="147" spans="1:1">
      <c r="A147" s="242"/>
    </row>
    <row r="148" spans="1:1">
      <c r="A148" s="242"/>
    </row>
    <row r="149" spans="1:1">
      <c r="A149" s="242"/>
    </row>
    <row r="150" spans="1:1">
      <c r="A150" s="242"/>
    </row>
    <row r="151" spans="1:1">
      <c r="A151" s="242"/>
    </row>
    <row r="152" spans="1:1">
      <c r="A152" s="242"/>
    </row>
  </sheetData>
  <mergeCells count="1">
    <mergeCell ref="A1:C1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11"/>
  </sheetPr>
  <dimension ref="A1:IV642"/>
  <sheetViews>
    <sheetView zoomScale="80" zoomScaleNormal="85" workbookViewId="0">
      <pane ySplit="1" topLeftCell="A2" activePane="bottomLeft" state="frozen"/>
      <selection pane="bottomLeft" activeCell="I431" sqref="I431"/>
    </sheetView>
  </sheetViews>
  <sheetFormatPr defaultRowHeight="12.75"/>
  <cols>
    <col min="1" max="1" width="8.7109375" style="505" bestFit="1" customWidth="1"/>
    <col min="2" max="2" width="25" style="512" bestFit="1" customWidth="1"/>
    <col min="3" max="3" width="38.5703125" style="504" customWidth="1"/>
    <col min="4" max="4" width="9.85546875" style="507" bestFit="1" customWidth="1"/>
    <col min="5" max="6" width="3.28515625" style="513" customWidth="1"/>
    <col min="7" max="7" width="14.28515625" style="507" customWidth="1"/>
    <col min="8" max="8" width="11.7109375" style="506" bestFit="1" customWidth="1"/>
    <col min="9" max="9" width="11.7109375" style="506" customWidth="1"/>
    <col min="10" max="10" width="6.7109375" style="507" bestFit="1" customWidth="1"/>
    <col min="11" max="12" width="7.42578125" style="507" customWidth="1"/>
    <col min="13" max="13" width="9.42578125" style="534" customWidth="1"/>
    <col min="14" max="14" width="48.28515625" style="504" bestFit="1" customWidth="1"/>
    <col min="15" max="16384" width="9.140625" style="504"/>
  </cols>
  <sheetData>
    <row r="1" spans="1:256" s="157" customFormat="1" ht="47.25" customHeight="1" thickBot="1">
      <c r="A1" s="220"/>
      <c r="B1" s="484">
        <f ca="1">NOW()</f>
        <v>40539.612968171299</v>
      </c>
      <c r="C1" s="152" t="s">
        <v>63</v>
      </c>
      <c r="D1" s="153" t="s">
        <v>66</v>
      </c>
      <c r="E1" s="154" t="s">
        <v>71</v>
      </c>
      <c r="F1" s="153" t="s">
        <v>72</v>
      </c>
      <c r="G1" s="155" t="s">
        <v>70</v>
      </c>
      <c r="H1" s="156" t="s">
        <v>65</v>
      </c>
      <c r="I1" s="156" t="s">
        <v>67</v>
      </c>
      <c r="J1" s="153" t="s">
        <v>210</v>
      </c>
      <c r="K1" s="153" t="s">
        <v>211</v>
      </c>
      <c r="L1" s="153" t="s">
        <v>68</v>
      </c>
      <c r="M1" s="519" t="s">
        <v>69</v>
      </c>
      <c r="N1" s="574" t="s">
        <v>233</v>
      </c>
    </row>
    <row r="2" spans="1:256" s="214" customFormat="1" ht="23.25" customHeight="1">
      <c r="A2" s="221"/>
      <c r="B2" s="485"/>
      <c r="C2" s="215" t="s">
        <v>64</v>
      </c>
      <c r="D2" s="216">
        <f>SUM(D10:D465)/2</f>
        <v>147.23000000000002</v>
      </c>
      <c r="E2" s="217"/>
      <c r="F2" s="218"/>
      <c r="G2" s="219"/>
      <c r="H2" s="518">
        <f t="shared" ref="H2:M2" si="0">SUM(H10:H465)/2</f>
        <v>477131</v>
      </c>
      <c r="I2" s="518">
        <f t="shared" si="0"/>
        <v>84131</v>
      </c>
      <c r="J2" s="497">
        <f t="shared" si="0"/>
        <v>11</v>
      </c>
      <c r="K2" s="216">
        <f t="shared" si="0"/>
        <v>11.5</v>
      </c>
      <c r="L2" s="216">
        <f t="shared" si="0"/>
        <v>2</v>
      </c>
      <c r="M2" s="537">
        <f t="shared" si="0"/>
        <v>2310</v>
      </c>
      <c r="N2" s="213"/>
    </row>
    <row r="3" spans="1:256" s="598" customFormat="1" ht="15.75" customHeight="1">
      <c r="A3" s="594" t="s">
        <v>74</v>
      </c>
      <c r="B3" s="595" t="s">
        <v>73</v>
      </c>
      <c r="C3" s="215"/>
      <c r="D3" s="216"/>
      <c r="E3" s="217"/>
      <c r="F3" s="218"/>
      <c r="G3" s="219"/>
      <c r="H3" s="216"/>
      <c r="I3" s="596"/>
      <c r="J3" s="497"/>
      <c r="K3" s="216"/>
      <c r="L3" s="216"/>
      <c r="M3" s="597"/>
      <c r="N3" s="213"/>
    </row>
    <row r="4" spans="1:256" s="172" customFormat="1" ht="13.5" customHeight="1">
      <c r="A4" s="171"/>
      <c r="B4" s="567" t="s">
        <v>266</v>
      </c>
      <c r="C4" s="605"/>
      <c r="D4" s="570">
        <f>SUM(D10:D181)/2</f>
        <v>49.399999999999991</v>
      </c>
      <c r="E4" s="174"/>
      <c r="F4" s="174"/>
      <c r="G4" s="173"/>
      <c r="H4" s="606">
        <f t="shared" ref="H4:M4" si="1">SUM(H10:H181)/2</f>
        <v>108742</v>
      </c>
      <c r="I4" s="565">
        <f t="shared" si="1"/>
        <v>37190</v>
      </c>
      <c r="J4" s="570">
        <f t="shared" si="1"/>
        <v>1</v>
      </c>
      <c r="K4" s="570">
        <f t="shared" si="1"/>
        <v>5</v>
      </c>
      <c r="L4" s="570">
        <f t="shared" si="1"/>
        <v>1</v>
      </c>
      <c r="M4" s="171">
        <f t="shared" si="1"/>
        <v>0</v>
      </c>
      <c r="N4" s="175"/>
    </row>
    <row r="5" spans="1:256" s="172" customFormat="1">
      <c r="A5" s="171"/>
      <c r="B5" s="567" t="s">
        <v>267</v>
      </c>
      <c r="C5" s="605"/>
      <c r="D5" s="570">
        <f>SUM(D183:D305)/2</f>
        <v>35.74</v>
      </c>
      <c r="E5" s="174"/>
      <c r="F5" s="174"/>
      <c r="G5" s="173"/>
      <c r="H5" s="565">
        <f>SUM(H183:H300)/2</f>
        <v>177831</v>
      </c>
      <c r="I5" s="565">
        <f>SUM(I183:I300)/2</f>
        <v>14079</v>
      </c>
      <c r="J5" s="570">
        <f>SUM(J183:J305)/2</f>
        <v>4.5</v>
      </c>
      <c r="K5" s="570">
        <f>SUM(K183:K305)/2</f>
        <v>1</v>
      </c>
      <c r="L5" s="570">
        <f>SUM(L183:L305)/2</f>
        <v>0.5</v>
      </c>
      <c r="M5" s="171">
        <f>SUM(M183:M305)/2</f>
        <v>0</v>
      </c>
    </row>
    <row r="6" spans="1:256" s="172" customFormat="1">
      <c r="A6" s="186"/>
      <c r="B6" s="567" t="s">
        <v>268</v>
      </c>
      <c r="C6" s="605"/>
      <c r="D6" s="570">
        <f>SUM(D306:D427)/2</f>
        <v>52.79</v>
      </c>
      <c r="E6" s="174"/>
      <c r="F6" s="174"/>
      <c r="G6" s="173"/>
      <c r="H6" s="565">
        <f t="shared" ref="H6:M6" si="2">SUM(H306:H427)/2</f>
        <v>156419</v>
      </c>
      <c r="I6" s="565">
        <f t="shared" si="2"/>
        <v>23090</v>
      </c>
      <c r="J6" s="570">
        <f t="shared" si="2"/>
        <v>4</v>
      </c>
      <c r="K6" s="570">
        <f t="shared" si="2"/>
        <v>5.5</v>
      </c>
      <c r="L6" s="570">
        <f t="shared" si="2"/>
        <v>0</v>
      </c>
      <c r="M6" s="171">
        <f t="shared" si="2"/>
        <v>2310</v>
      </c>
    </row>
    <row r="7" spans="1:256" s="609" customFormat="1">
      <c r="A7" s="607"/>
      <c r="B7" s="608" t="s">
        <v>226</v>
      </c>
      <c r="D7" s="610">
        <f>SUM(D429:D465)/2</f>
        <v>9.3000000000000007</v>
      </c>
      <c r="E7" s="611"/>
      <c r="F7" s="611"/>
      <c r="G7" s="610"/>
      <c r="H7" s="612">
        <f t="shared" ref="H7:M7" si="3">SUM(H429:H465)/2</f>
        <v>34139</v>
      </c>
      <c r="I7" s="612">
        <f t="shared" si="3"/>
        <v>9772</v>
      </c>
      <c r="J7" s="610">
        <f t="shared" si="3"/>
        <v>1.5</v>
      </c>
      <c r="K7" s="610">
        <f t="shared" si="3"/>
        <v>0</v>
      </c>
      <c r="L7" s="610">
        <f t="shared" si="3"/>
        <v>0.5</v>
      </c>
      <c r="M7" s="607">
        <f t="shared" si="3"/>
        <v>0</v>
      </c>
      <c r="N7" s="612"/>
      <c r="IV7" s="610"/>
    </row>
    <row r="8" spans="1:256" s="619" customFormat="1">
      <c r="A8" s="613"/>
      <c r="B8" s="614" t="s">
        <v>227</v>
      </c>
      <c r="C8" s="615"/>
      <c r="D8" s="616">
        <f>SUM(D4:D7)</f>
        <v>147.22999999999999</v>
      </c>
      <c r="E8" s="617"/>
      <c r="F8" s="617"/>
      <c r="G8" s="616"/>
      <c r="H8" s="618">
        <f>SUM(H4:H7)</f>
        <v>477131</v>
      </c>
      <c r="I8" s="618">
        <f>SUM(I4:I6)</f>
        <v>74359</v>
      </c>
      <c r="J8" s="613">
        <f>SUM(J4:J7)</f>
        <v>11</v>
      </c>
      <c r="K8" s="613">
        <f>SUM(K4:K7)</f>
        <v>11.5</v>
      </c>
      <c r="L8" s="613">
        <f>SUM(L4:L7)</f>
        <v>2</v>
      </c>
      <c r="M8" s="613">
        <f>SUM(M4:M7)</f>
        <v>2310</v>
      </c>
      <c r="N8" s="615"/>
    </row>
    <row r="9" spans="1:256" s="601" customFormat="1" ht="13.5" thickBot="1">
      <c r="A9" s="599"/>
      <c r="B9" s="600"/>
      <c r="D9" s="602"/>
      <c r="E9" s="603"/>
      <c r="F9" s="603"/>
      <c r="G9" s="602"/>
      <c r="H9" s="604"/>
      <c r="I9" s="604"/>
      <c r="J9" s="599"/>
      <c r="K9" s="599"/>
      <c r="L9" s="599"/>
      <c r="M9" s="599"/>
    </row>
    <row r="10" spans="1:256" s="165" customFormat="1" ht="16.5" customHeight="1">
      <c r="A10" s="158">
        <v>164527</v>
      </c>
      <c r="B10" s="195" t="s">
        <v>188</v>
      </c>
      <c r="C10" s="160"/>
      <c r="D10" s="163">
        <f>SUM(D11:D20)</f>
        <v>5</v>
      </c>
      <c r="E10" s="162"/>
      <c r="F10" s="162"/>
      <c r="G10" s="163"/>
      <c r="H10" s="164">
        <f t="shared" ref="H10:M10" si="4">SUM(H11:H20)</f>
        <v>4657</v>
      </c>
      <c r="I10" s="164">
        <f t="shared" si="4"/>
        <v>0</v>
      </c>
      <c r="J10" s="185">
        <f t="shared" si="4"/>
        <v>0</v>
      </c>
      <c r="K10" s="164">
        <f t="shared" si="4"/>
        <v>0</v>
      </c>
      <c r="L10" s="164">
        <f t="shared" si="4"/>
        <v>0</v>
      </c>
      <c r="M10" s="520">
        <f t="shared" si="4"/>
        <v>0</v>
      </c>
      <c r="N10" s="160"/>
    </row>
    <row r="11" spans="1:256" s="170" customFormat="1">
      <c r="A11" s="625"/>
      <c r="B11" s="623">
        <v>40520</v>
      </c>
      <c r="C11" s="166" t="s">
        <v>342</v>
      </c>
      <c r="D11" s="168">
        <v>1</v>
      </c>
      <c r="E11" s="167" t="s">
        <v>194</v>
      </c>
      <c r="F11" s="167" t="s">
        <v>195</v>
      </c>
      <c r="G11" s="168" t="s">
        <v>200</v>
      </c>
      <c r="H11" s="169">
        <v>485</v>
      </c>
      <c r="I11" s="169"/>
      <c r="J11" s="168"/>
      <c r="K11" s="168"/>
      <c r="L11" s="168"/>
      <c r="M11" s="521"/>
      <c r="N11" s="169"/>
    </row>
    <row r="12" spans="1:256" s="170" customFormat="1">
      <c r="A12" s="620"/>
      <c r="B12" s="621" t="s">
        <v>274</v>
      </c>
      <c r="C12" s="166" t="s">
        <v>436</v>
      </c>
      <c r="D12" s="168">
        <v>1</v>
      </c>
      <c r="E12" s="167" t="s">
        <v>197</v>
      </c>
      <c r="F12" s="167" t="s">
        <v>195</v>
      </c>
      <c r="G12" s="168" t="s">
        <v>206</v>
      </c>
      <c r="H12" s="169">
        <v>892</v>
      </c>
      <c r="I12" s="169"/>
      <c r="J12" s="168"/>
      <c r="K12" s="168"/>
      <c r="L12" s="168"/>
      <c r="M12" s="521"/>
      <c r="N12" s="662"/>
    </row>
    <row r="13" spans="1:256" s="170" customFormat="1">
      <c r="A13" s="620"/>
      <c r="B13" s="621" t="s">
        <v>274</v>
      </c>
      <c r="C13" s="166" t="s">
        <v>451</v>
      </c>
      <c r="D13" s="168">
        <v>1</v>
      </c>
      <c r="E13" s="167" t="s">
        <v>197</v>
      </c>
      <c r="F13" s="167" t="s">
        <v>195</v>
      </c>
      <c r="G13" s="168" t="s">
        <v>200</v>
      </c>
      <c r="H13" s="169">
        <v>392</v>
      </c>
      <c r="I13" s="169"/>
      <c r="J13" s="168"/>
      <c r="K13" s="168"/>
      <c r="L13" s="168"/>
      <c r="M13" s="521"/>
      <c r="N13" s="169"/>
    </row>
    <row r="14" spans="1:256" s="170" customFormat="1">
      <c r="A14" s="620"/>
      <c r="B14" s="663">
        <v>40529</v>
      </c>
      <c r="C14" s="664" t="s">
        <v>452</v>
      </c>
      <c r="D14" s="665">
        <v>1</v>
      </c>
      <c r="E14" s="666" t="s">
        <v>198</v>
      </c>
      <c r="F14" s="666" t="s">
        <v>195</v>
      </c>
      <c r="G14" s="665" t="s">
        <v>200</v>
      </c>
      <c r="H14" s="667">
        <v>2323</v>
      </c>
      <c r="I14" s="667"/>
      <c r="J14" s="665"/>
      <c r="K14" s="665"/>
      <c r="L14" s="665"/>
      <c r="M14" s="668"/>
      <c r="N14" s="169"/>
    </row>
    <row r="15" spans="1:256" s="170" customFormat="1">
      <c r="A15" s="625"/>
      <c r="B15" s="623">
        <v>40529</v>
      </c>
      <c r="C15" s="166" t="s">
        <v>460</v>
      </c>
      <c r="D15" s="168">
        <v>1</v>
      </c>
      <c r="E15" s="167" t="s">
        <v>194</v>
      </c>
      <c r="F15" s="167" t="s">
        <v>195</v>
      </c>
      <c r="G15" s="168" t="s">
        <v>200</v>
      </c>
      <c r="H15" s="169">
        <v>565</v>
      </c>
      <c r="I15" s="169"/>
      <c r="J15" s="168"/>
      <c r="K15" s="168"/>
      <c r="L15" s="168"/>
      <c r="M15" s="521"/>
      <c r="N15" s="169"/>
    </row>
    <row r="16" spans="1:256" s="176" customFormat="1">
      <c r="A16" s="177"/>
      <c r="B16" s="487"/>
      <c r="C16" s="172"/>
      <c r="D16" s="173"/>
      <c r="E16" s="174"/>
      <c r="F16" s="174"/>
      <c r="G16" s="173"/>
      <c r="H16" s="175"/>
      <c r="I16" s="175"/>
      <c r="J16" s="173"/>
      <c r="K16" s="173"/>
      <c r="L16" s="173"/>
      <c r="M16" s="522"/>
      <c r="N16" s="175"/>
    </row>
    <row r="17" spans="1:14" s="176" customFormat="1">
      <c r="A17" s="171"/>
      <c r="B17" s="488"/>
      <c r="C17" s="172"/>
      <c r="D17" s="173"/>
      <c r="E17" s="174"/>
      <c r="F17" s="174"/>
      <c r="G17" s="173"/>
      <c r="H17" s="175"/>
      <c r="I17" s="175"/>
      <c r="J17" s="173"/>
      <c r="K17" s="173"/>
      <c r="L17" s="173"/>
      <c r="M17" s="522"/>
      <c r="N17" s="175"/>
    </row>
    <row r="18" spans="1:14" s="176" customFormat="1">
      <c r="A18" s="171"/>
      <c r="B18" s="488"/>
      <c r="C18" s="172"/>
      <c r="D18" s="173"/>
      <c r="E18" s="174"/>
      <c r="F18" s="174"/>
      <c r="G18" s="173"/>
      <c r="H18" s="175"/>
      <c r="I18" s="175"/>
      <c r="J18" s="173"/>
      <c r="K18" s="173"/>
      <c r="L18" s="173"/>
      <c r="M18" s="522"/>
      <c r="N18" s="175"/>
    </row>
    <row r="19" spans="1:14" s="176" customFormat="1">
      <c r="A19" s="171"/>
      <c r="B19" s="488"/>
      <c r="C19" s="172"/>
      <c r="D19" s="173"/>
      <c r="E19" s="174"/>
      <c r="F19" s="174"/>
      <c r="G19" s="173"/>
      <c r="H19" s="175"/>
      <c r="I19" s="175"/>
      <c r="J19" s="173"/>
      <c r="K19" s="173"/>
      <c r="L19" s="173"/>
      <c r="M19" s="522"/>
      <c r="N19" s="175"/>
    </row>
    <row r="20" spans="1:14" s="179" customFormat="1" ht="13.5" thickBot="1">
      <c r="A20" s="178"/>
      <c r="B20" s="489"/>
      <c r="D20" s="188"/>
      <c r="E20" s="189"/>
      <c r="F20" s="189"/>
      <c r="G20" s="188"/>
      <c r="H20" s="190"/>
      <c r="I20" s="190"/>
      <c r="J20" s="188"/>
      <c r="K20" s="188"/>
      <c r="L20" s="188"/>
      <c r="M20" s="523"/>
      <c r="N20" s="190"/>
    </row>
    <row r="21" spans="1:14" s="165" customFormat="1" ht="16.5" customHeight="1">
      <c r="A21" s="158">
        <v>161174</v>
      </c>
      <c r="B21" s="195" t="s">
        <v>187</v>
      </c>
      <c r="C21" s="160"/>
      <c r="D21" s="163">
        <f>SUM(D22:D31)</f>
        <v>1</v>
      </c>
      <c r="E21" s="162"/>
      <c r="F21" s="162"/>
      <c r="G21" s="163"/>
      <c r="H21" s="164">
        <f t="shared" ref="H21:M21" si="5">SUM(H22:H31)</f>
        <v>7410</v>
      </c>
      <c r="I21" s="164">
        <f t="shared" si="5"/>
        <v>0</v>
      </c>
      <c r="J21" s="185">
        <f t="shared" si="5"/>
        <v>0</v>
      </c>
      <c r="K21" s="164">
        <f t="shared" si="5"/>
        <v>0</v>
      </c>
      <c r="L21" s="164">
        <f t="shared" si="5"/>
        <v>0</v>
      </c>
      <c r="M21" s="520">
        <f t="shared" si="5"/>
        <v>0</v>
      </c>
      <c r="N21" s="180"/>
    </row>
    <row r="22" spans="1:14" s="170" customFormat="1">
      <c r="A22" s="620"/>
      <c r="B22" s="621">
        <v>40520</v>
      </c>
      <c r="C22" s="166" t="s">
        <v>325</v>
      </c>
      <c r="D22" s="168">
        <v>1</v>
      </c>
      <c r="E22" s="167" t="s">
        <v>194</v>
      </c>
      <c r="F22" s="167" t="s">
        <v>195</v>
      </c>
      <c r="G22" s="168" t="s">
        <v>308</v>
      </c>
      <c r="H22" s="169">
        <v>7410</v>
      </c>
      <c r="I22" s="169"/>
      <c r="J22" s="168"/>
      <c r="K22" s="168"/>
      <c r="L22" s="168"/>
      <c r="M22" s="521"/>
      <c r="N22" s="661" t="s">
        <v>369</v>
      </c>
    </row>
    <row r="23" spans="1:14" s="176" customFormat="1">
      <c r="A23" s="177"/>
      <c r="B23" s="487"/>
      <c r="D23" s="181"/>
      <c r="E23" s="182"/>
      <c r="F23" s="182"/>
      <c r="G23" s="181"/>
      <c r="H23" s="183"/>
      <c r="I23" s="183"/>
      <c r="J23" s="181"/>
      <c r="K23" s="181"/>
      <c r="L23" s="181"/>
      <c r="M23" s="524"/>
    </row>
    <row r="24" spans="1:14" s="176" customFormat="1">
      <c r="A24" s="171"/>
      <c r="B24" s="488"/>
      <c r="C24" s="172"/>
      <c r="D24" s="173"/>
      <c r="E24" s="174"/>
      <c r="F24" s="174"/>
      <c r="G24" s="173"/>
      <c r="H24" s="175"/>
      <c r="I24" s="175"/>
      <c r="J24" s="173"/>
      <c r="K24" s="173"/>
      <c r="L24" s="173"/>
      <c r="M24" s="522"/>
      <c r="N24" s="175"/>
    </row>
    <row r="25" spans="1:14" s="176" customFormat="1">
      <c r="A25" s="171"/>
      <c r="B25" s="488"/>
      <c r="C25" s="172"/>
      <c r="D25" s="173"/>
      <c r="E25" s="174"/>
      <c r="F25" s="174"/>
      <c r="G25" s="173"/>
      <c r="H25" s="175"/>
      <c r="I25" s="175"/>
      <c r="J25" s="173"/>
      <c r="K25" s="173"/>
      <c r="L25" s="173"/>
      <c r="M25" s="522"/>
      <c r="N25" s="175"/>
    </row>
    <row r="26" spans="1:14" s="176" customFormat="1">
      <c r="A26" s="171"/>
      <c r="B26" s="488"/>
      <c r="C26" s="172"/>
      <c r="D26" s="173"/>
      <c r="E26" s="174"/>
      <c r="F26" s="174"/>
      <c r="G26" s="173"/>
      <c r="H26" s="175"/>
      <c r="I26" s="175"/>
      <c r="J26" s="173"/>
      <c r="K26" s="173"/>
      <c r="L26" s="173"/>
      <c r="M26" s="522"/>
      <c r="N26" s="175"/>
    </row>
    <row r="27" spans="1:14" s="176" customFormat="1">
      <c r="A27" s="177"/>
      <c r="B27" s="487"/>
      <c r="C27" s="172"/>
      <c r="D27" s="173"/>
      <c r="E27" s="174"/>
      <c r="F27" s="174"/>
      <c r="G27" s="173"/>
      <c r="H27" s="175"/>
      <c r="I27" s="175"/>
      <c r="J27" s="173"/>
      <c r="K27" s="173"/>
      <c r="L27" s="173"/>
      <c r="M27" s="522"/>
      <c r="N27" s="175"/>
    </row>
    <row r="28" spans="1:14" s="176" customFormat="1">
      <c r="A28" s="171"/>
      <c r="B28" s="488"/>
      <c r="C28" s="172"/>
      <c r="D28" s="173"/>
      <c r="E28" s="174"/>
      <c r="F28" s="174"/>
      <c r="G28" s="173"/>
      <c r="H28" s="175"/>
      <c r="I28" s="175"/>
      <c r="J28" s="173"/>
      <c r="K28" s="173"/>
      <c r="L28" s="173"/>
      <c r="M28" s="522"/>
      <c r="N28" s="175"/>
    </row>
    <row r="29" spans="1:14" s="176" customFormat="1">
      <c r="A29" s="171"/>
      <c r="B29" s="488"/>
      <c r="C29" s="172"/>
      <c r="D29" s="173"/>
      <c r="E29" s="174"/>
      <c r="F29" s="174"/>
      <c r="G29" s="173"/>
      <c r="H29" s="175"/>
      <c r="I29" s="175"/>
      <c r="J29" s="173"/>
      <c r="K29" s="173"/>
      <c r="L29" s="173"/>
      <c r="M29" s="522"/>
      <c r="N29" s="175"/>
    </row>
    <row r="30" spans="1:14" s="176" customFormat="1">
      <c r="A30" s="177"/>
      <c r="B30" s="487"/>
      <c r="C30" s="172"/>
      <c r="D30" s="181"/>
      <c r="E30" s="182"/>
      <c r="F30" s="182"/>
      <c r="G30" s="181"/>
      <c r="H30" s="175"/>
      <c r="I30" s="183"/>
      <c r="J30" s="181"/>
      <c r="K30" s="181"/>
      <c r="L30" s="181"/>
      <c r="M30" s="524"/>
    </row>
    <row r="31" spans="1:14" s="179" customFormat="1" ht="13.5" thickBot="1">
      <c r="A31" s="178"/>
      <c r="B31" s="489"/>
      <c r="D31" s="188"/>
      <c r="E31" s="189"/>
      <c r="F31" s="189"/>
      <c r="G31" s="188"/>
      <c r="H31" s="190"/>
      <c r="I31" s="190"/>
      <c r="J31" s="188"/>
      <c r="K31" s="188"/>
      <c r="L31" s="188"/>
      <c r="M31" s="523"/>
      <c r="N31" s="190"/>
    </row>
    <row r="32" spans="1:14" s="165" customFormat="1" ht="16.5" customHeight="1">
      <c r="A32" s="158">
        <v>118951</v>
      </c>
      <c r="B32" s="195" t="s">
        <v>186</v>
      </c>
      <c r="C32" s="160"/>
      <c r="D32" s="161">
        <f>SUM(D33:D44)</f>
        <v>6</v>
      </c>
      <c r="E32" s="162"/>
      <c r="F32" s="162"/>
      <c r="G32" s="163"/>
      <c r="H32" s="180">
        <f t="shared" ref="H32:M32" si="6">SUM(H33:H44)</f>
        <v>17529</v>
      </c>
      <c r="I32" s="180">
        <f t="shared" si="6"/>
        <v>1800</v>
      </c>
      <c r="J32" s="163">
        <f t="shared" si="6"/>
        <v>1</v>
      </c>
      <c r="K32" s="163">
        <f t="shared" si="6"/>
        <v>0</v>
      </c>
      <c r="L32" s="163">
        <f t="shared" si="6"/>
        <v>1</v>
      </c>
      <c r="M32" s="538">
        <f t="shared" si="6"/>
        <v>0</v>
      </c>
      <c r="N32" s="160"/>
    </row>
    <row r="33" spans="1:14" s="170" customFormat="1" ht="12.75" customHeight="1">
      <c r="A33" s="625"/>
      <c r="B33" s="623">
        <v>40522</v>
      </c>
      <c r="C33" s="166" t="s">
        <v>360</v>
      </c>
      <c r="D33" s="168">
        <v>1</v>
      </c>
      <c r="E33" s="167" t="s">
        <v>194</v>
      </c>
      <c r="F33" s="167" t="s">
        <v>195</v>
      </c>
      <c r="G33" s="168" t="s">
        <v>361</v>
      </c>
      <c r="H33" s="169">
        <v>6652</v>
      </c>
      <c r="I33" s="169"/>
      <c r="J33" s="168"/>
      <c r="K33" s="168"/>
      <c r="L33" s="168"/>
      <c r="M33" s="521"/>
      <c r="N33" s="654"/>
    </row>
    <row r="34" spans="1:14" s="170" customFormat="1" ht="12.75" customHeight="1">
      <c r="A34" s="620"/>
      <c r="B34" s="621">
        <v>40522</v>
      </c>
      <c r="C34" s="166" t="s">
        <v>362</v>
      </c>
      <c r="D34" s="168">
        <v>1</v>
      </c>
      <c r="E34" s="167" t="s">
        <v>194</v>
      </c>
      <c r="F34" s="167" t="s">
        <v>195</v>
      </c>
      <c r="G34" s="168" t="s">
        <v>308</v>
      </c>
      <c r="H34" s="169">
        <v>5328</v>
      </c>
      <c r="I34" s="169"/>
      <c r="J34" s="168"/>
      <c r="K34" s="168"/>
      <c r="L34" s="168"/>
      <c r="M34" s="659"/>
      <c r="N34" s="660"/>
    </row>
    <row r="35" spans="1:14" s="170" customFormat="1" ht="12.75" customHeight="1">
      <c r="A35" s="620"/>
      <c r="B35" s="621">
        <v>40528</v>
      </c>
      <c r="C35" s="166" t="s">
        <v>427</v>
      </c>
      <c r="D35" s="168">
        <v>1</v>
      </c>
      <c r="E35" s="167" t="s">
        <v>194</v>
      </c>
      <c r="F35" s="167" t="s">
        <v>195</v>
      </c>
      <c r="G35" s="168" t="s">
        <v>208</v>
      </c>
      <c r="H35" s="169">
        <v>3112</v>
      </c>
      <c r="I35" s="169"/>
      <c r="J35" s="168">
        <v>1</v>
      </c>
      <c r="K35" s="168"/>
      <c r="L35" s="168"/>
      <c r="M35" s="521"/>
      <c r="N35" s="169"/>
    </row>
    <row r="36" spans="1:14" s="170" customFormat="1" ht="12.75" customHeight="1">
      <c r="A36" s="620"/>
      <c r="B36" s="621">
        <v>40528</v>
      </c>
      <c r="C36" s="166" t="s">
        <v>427</v>
      </c>
      <c r="D36" s="168">
        <v>1</v>
      </c>
      <c r="E36" s="167" t="s">
        <v>194</v>
      </c>
      <c r="F36" s="167" t="s">
        <v>195</v>
      </c>
      <c r="G36" s="168" t="s">
        <v>411</v>
      </c>
      <c r="H36" s="169">
        <v>1800</v>
      </c>
      <c r="I36" s="169">
        <v>1800</v>
      </c>
      <c r="J36" s="168"/>
      <c r="K36" s="168"/>
      <c r="L36" s="168">
        <v>1</v>
      </c>
      <c r="M36" s="521"/>
      <c r="N36" s="169"/>
    </row>
    <row r="37" spans="1:14" s="170" customFormat="1" ht="12.75" customHeight="1">
      <c r="A37" s="620"/>
      <c r="B37" s="621" t="s">
        <v>34</v>
      </c>
      <c r="C37" s="166" t="s">
        <v>434</v>
      </c>
      <c r="D37" s="168">
        <v>1</v>
      </c>
      <c r="E37" s="167" t="s">
        <v>197</v>
      </c>
      <c r="F37" s="167" t="s">
        <v>195</v>
      </c>
      <c r="G37" s="168" t="s">
        <v>200</v>
      </c>
      <c r="H37" s="169">
        <v>458</v>
      </c>
      <c r="I37" s="169"/>
      <c r="J37" s="168"/>
      <c r="K37" s="168"/>
      <c r="L37" s="168"/>
      <c r="M37" s="521"/>
      <c r="N37" s="169"/>
    </row>
    <row r="38" spans="1:14" s="170" customFormat="1" ht="12.75" customHeight="1">
      <c r="A38" s="620"/>
      <c r="B38" s="621" t="s">
        <v>212</v>
      </c>
      <c r="C38" s="166" t="s">
        <v>435</v>
      </c>
      <c r="D38" s="168">
        <v>1</v>
      </c>
      <c r="E38" s="167" t="s">
        <v>197</v>
      </c>
      <c r="F38" s="167" t="s">
        <v>195</v>
      </c>
      <c r="G38" s="168" t="s">
        <v>272</v>
      </c>
      <c r="H38" s="169">
        <v>179</v>
      </c>
      <c r="I38" s="169"/>
      <c r="J38" s="168"/>
      <c r="K38" s="168"/>
      <c r="L38" s="168"/>
      <c r="M38" s="521"/>
      <c r="N38" s="169"/>
    </row>
    <row r="39" spans="1:14" s="176" customFormat="1">
      <c r="A39" s="186"/>
      <c r="B39" s="488"/>
      <c r="C39" s="172"/>
      <c r="D39" s="173"/>
      <c r="E39" s="174"/>
      <c r="F39" s="174"/>
      <c r="G39" s="173"/>
      <c r="H39" s="175"/>
      <c r="I39" s="175"/>
      <c r="J39" s="173"/>
      <c r="K39" s="173"/>
      <c r="L39" s="173"/>
      <c r="M39" s="522"/>
      <c r="N39" s="172"/>
    </row>
    <row r="40" spans="1:14" s="176" customFormat="1" ht="12.75" customHeight="1">
      <c r="A40" s="177"/>
      <c r="B40" s="487"/>
      <c r="C40" s="172"/>
      <c r="D40" s="561"/>
      <c r="E40" s="174"/>
      <c r="F40" s="174"/>
      <c r="G40" s="173"/>
      <c r="H40" s="175"/>
      <c r="I40" s="175"/>
      <c r="J40" s="173"/>
      <c r="K40" s="173"/>
      <c r="L40" s="173"/>
      <c r="M40" s="522"/>
      <c r="N40" s="175"/>
    </row>
    <row r="41" spans="1:14" s="176" customFormat="1" ht="12.75" customHeight="1">
      <c r="A41" s="177"/>
      <c r="B41" s="487"/>
      <c r="C41" s="172"/>
      <c r="D41" s="173"/>
      <c r="E41" s="174"/>
      <c r="F41" s="174"/>
      <c r="G41" s="173"/>
      <c r="H41" s="175"/>
      <c r="I41" s="175"/>
      <c r="J41" s="173"/>
      <c r="K41" s="173"/>
      <c r="L41" s="173"/>
      <c r="M41" s="522"/>
      <c r="N41" s="175"/>
    </row>
    <row r="42" spans="1:14" s="176" customFormat="1" ht="12.75" customHeight="1">
      <c r="A42" s="177"/>
      <c r="B42" s="487"/>
      <c r="C42" s="172"/>
      <c r="D42" s="173"/>
      <c r="E42" s="174"/>
      <c r="F42" s="174"/>
      <c r="G42" s="173"/>
      <c r="H42" s="175"/>
      <c r="I42" s="175"/>
      <c r="J42" s="173"/>
      <c r="K42" s="173"/>
      <c r="L42" s="173"/>
      <c r="M42" s="522"/>
      <c r="N42" s="175"/>
    </row>
    <row r="43" spans="1:14" s="176" customFormat="1" ht="12.75" customHeight="1">
      <c r="A43" s="177"/>
      <c r="B43" s="487"/>
      <c r="C43" s="172"/>
      <c r="D43" s="173"/>
      <c r="E43" s="174"/>
      <c r="F43" s="174"/>
      <c r="G43" s="173"/>
      <c r="H43" s="175"/>
      <c r="I43" s="175"/>
      <c r="J43" s="173"/>
      <c r="K43" s="173"/>
      <c r="L43" s="173"/>
      <c r="M43" s="522"/>
      <c r="N43" s="175"/>
    </row>
    <row r="44" spans="1:14" s="179" customFormat="1" ht="12.75" customHeight="1" thickBot="1">
      <c r="A44" s="187"/>
      <c r="B44" s="489"/>
      <c r="D44" s="188"/>
      <c r="E44" s="189"/>
      <c r="F44" s="189"/>
      <c r="G44" s="188"/>
      <c r="H44" s="190"/>
      <c r="I44" s="190"/>
      <c r="J44" s="188"/>
      <c r="K44" s="188"/>
      <c r="L44" s="188"/>
      <c r="M44" s="523"/>
    </row>
    <row r="45" spans="1:14" s="165" customFormat="1" ht="16.5" customHeight="1">
      <c r="A45" s="158">
        <v>710350</v>
      </c>
      <c r="B45" s="195" t="s">
        <v>185</v>
      </c>
      <c r="D45" s="161">
        <f>SUM(D46:D61)</f>
        <v>3</v>
      </c>
      <c r="E45" s="184"/>
      <c r="F45" s="184"/>
      <c r="G45" s="185"/>
      <c r="H45" s="180">
        <f t="shared" ref="H45:M45" si="7">SUM(H46:H61)</f>
        <v>4637</v>
      </c>
      <c r="I45" s="180">
        <f t="shared" si="7"/>
        <v>0</v>
      </c>
      <c r="J45" s="163">
        <f t="shared" si="7"/>
        <v>0</v>
      </c>
      <c r="K45" s="163">
        <f t="shared" si="7"/>
        <v>0.5</v>
      </c>
      <c r="L45" s="163">
        <f t="shared" si="7"/>
        <v>0</v>
      </c>
      <c r="M45" s="525">
        <f t="shared" si="7"/>
        <v>0</v>
      </c>
    </row>
    <row r="46" spans="1:14" s="170" customFormat="1">
      <c r="A46" s="625"/>
      <c r="B46" s="623">
        <v>40519</v>
      </c>
      <c r="C46" s="170" t="s">
        <v>339</v>
      </c>
      <c r="D46" s="635">
        <v>0</v>
      </c>
      <c r="E46" s="639" t="s">
        <v>194</v>
      </c>
      <c r="F46" s="639" t="s">
        <v>198</v>
      </c>
      <c r="G46" s="635" t="s">
        <v>272</v>
      </c>
      <c r="H46" s="634">
        <v>0</v>
      </c>
      <c r="I46" s="634"/>
      <c r="J46" s="635"/>
      <c r="K46" s="635">
        <v>0.5</v>
      </c>
      <c r="L46" s="635"/>
      <c r="M46" s="636"/>
      <c r="N46" s="170" t="s">
        <v>343</v>
      </c>
    </row>
    <row r="47" spans="1:14" s="170" customFormat="1">
      <c r="A47" s="625"/>
      <c r="B47" s="623">
        <v>40527</v>
      </c>
      <c r="C47" s="170" t="s">
        <v>425</v>
      </c>
      <c r="D47" s="635">
        <v>1</v>
      </c>
      <c r="E47" s="639" t="s">
        <v>194</v>
      </c>
      <c r="F47" s="639" t="s">
        <v>195</v>
      </c>
      <c r="G47" s="635" t="s">
        <v>201</v>
      </c>
      <c r="H47" s="634">
        <v>835</v>
      </c>
      <c r="I47" s="634"/>
      <c r="J47" s="635"/>
      <c r="K47" s="635"/>
      <c r="L47" s="635"/>
      <c r="M47" s="636"/>
    </row>
    <row r="48" spans="1:14" s="170" customFormat="1">
      <c r="A48" s="625"/>
      <c r="B48" s="623">
        <v>40527</v>
      </c>
      <c r="C48" s="170" t="s">
        <v>426</v>
      </c>
      <c r="D48" s="635">
        <v>1</v>
      </c>
      <c r="E48" s="639" t="s">
        <v>194</v>
      </c>
      <c r="F48" s="639" t="s">
        <v>195</v>
      </c>
      <c r="G48" s="635" t="s">
        <v>208</v>
      </c>
      <c r="H48" s="634">
        <v>3230</v>
      </c>
      <c r="I48" s="634"/>
      <c r="J48" s="635"/>
      <c r="K48" s="635"/>
      <c r="L48" s="635"/>
      <c r="M48" s="636"/>
    </row>
    <row r="49" spans="1:14" s="170" customFormat="1">
      <c r="A49" s="625"/>
      <c r="B49" s="623" t="s">
        <v>212</v>
      </c>
      <c r="C49" s="170" t="s">
        <v>453</v>
      </c>
      <c r="D49" s="635">
        <v>1</v>
      </c>
      <c r="E49" s="639" t="s">
        <v>198</v>
      </c>
      <c r="F49" s="639" t="s">
        <v>195</v>
      </c>
      <c r="G49" s="635" t="s">
        <v>200</v>
      </c>
      <c r="H49" s="634">
        <v>572</v>
      </c>
      <c r="I49" s="634"/>
      <c r="J49" s="635"/>
      <c r="K49" s="635"/>
      <c r="L49" s="635"/>
      <c r="M49" s="636"/>
    </row>
    <row r="50" spans="1:14" s="176" customFormat="1">
      <c r="A50" s="177"/>
      <c r="B50" s="487"/>
      <c r="D50" s="181"/>
      <c r="E50" s="182"/>
      <c r="F50" s="182"/>
      <c r="G50" s="181"/>
      <c r="H50" s="183"/>
      <c r="I50" s="183"/>
      <c r="J50" s="181"/>
      <c r="K50" s="181"/>
      <c r="L50" s="181"/>
      <c r="M50" s="524"/>
    </row>
    <row r="51" spans="1:14" s="176" customFormat="1">
      <c r="A51" s="177"/>
      <c r="B51" s="487"/>
      <c r="D51" s="181"/>
      <c r="E51" s="182"/>
      <c r="F51" s="182"/>
      <c r="G51" s="181"/>
      <c r="H51" s="183"/>
      <c r="I51" s="183"/>
      <c r="J51" s="181"/>
      <c r="K51" s="181"/>
      <c r="L51" s="181"/>
      <c r="M51" s="524"/>
    </row>
    <row r="52" spans="1:14" s="176" customFormat="1">
      <c r="A52" s="177"/>
      <c r="B52" s="487"/>
      <c r="D52" s="560"/>
      <c r="E52" s="182"/>
      <c r="F52" s="182"/>
      <c r="G52" s="181"/>
      <c r="H52" s="183"/>
      <c r="I52" s="183"/>
      <c r="J52" s="181"/>
      <c r="K52" s="181"/>
      <c r="L52" s="181"/>
      <c r="M52" s="524"/>
    </row>
    <row r="53" spans="1:14" s="176" customFormat="1">
      <c r="A53" s="177"/>
      <c r="B53" s="487"/>
      <c r="D53" s="560"/>
      <c r="E53" s="182"/>
      <c r="F53" s="182"/>
      <c r="G53" s="181"/>
      <c r="H53" s="183"/>
      <c r="I53" s="183"/>
      <c r="J53" s="181"/>
      <c r="K53" s="181"/>
      <c r="L53" s="181"/>
      <c r="M53" s="524"/>
    </row>
    <row r="54" spans="1:14" s="176" customFormat="1">
      <c r="A54" s="177"/>
      <c r="B54" s="487"/>
      <c r="D54" s="181"/>
      <c r="E54" s="182"/>
      <c r="F54" s="182"/>
      <c r="G54" s="181"/>
      <c r="H54" s="183"/>
      <c r="I54" s="183"/>
      <c r="J54" s="181"/>
      <c r="K54" s="181"/>
      <c r="L54" s="181"/>
      <c r="M54" s="524"/>
    </row>
    <row r="55" spans="1:14" s="176" customFormat="1">
      <c r="A55" s="177"/>
      <c r="B55" s="487"/>
      <c r="D55" s="181"/>
      <c r="E55" s="182"/>
      <c r="F55" s="182"/>
      <c r="G55" s="181"/>
      <c r="H55" s="183"/>
      <c r="I55" s="183"/>
      <c r="J55" s="181"/>
      <c r="K55" s="181"/>
      <c r="L55" s="181"/>
      <c r="M55" s="524"/>
    </row>
    <row r="56" spans="1:14" s="176" customFormat="1">
      <c r="A56" s="177"/>
      <c r="B56" s="487"/>
      <c r="D56" s="181"/>
      <c r="E56" s="182"/>
      <c r="F56" s="182"/>
      <c r="G56" s="181"/>
      <c r="H56" s="183"/>
      <c r="I56" s="183"/>
      <c r="J56" s="181"/>
      <c r="K56" s="181"/>
      <c r="L56" s="181"/>
      <c r="M56" s="524"/>
    </row>
    <row r="57" spans="1:14" s="176" customFormat="1">
      <c r="A57" s="177"/>
      <c r="B57" s="487"/>
      <c r="D57" s="181"/>
      <c r="E57" s="182"/>
      <c r="F57" s="182"/>
      <c r="G57" s="181"/>
      <c r="H57" s="183"/>
      <c r="I57" s="183"/>
      <c r="J57" s="181"/>
      <c r="K57" s="181"/>
      <c r="L57" s="181"/>
      <c r="M57" s="524"/>
    </row>
    <row r="58" spans="1:14" s="176" customFormat="1">
      <c r="A58" s="177"/>
      <c r="B58" s="487"/>
      <c r="D58" s="181"/>
      <c r="E58" s="182"/>
      <c r="F58" s="182"/>
      <c r="G58" s="181"/>
      <c r="H58" s="183"/>
      <c r="I58" s="183"/>
      <c r="J58" s="181"/>
      <c r="K58" s="181"/>
      <c r="L58" s="181"/>
      <c r="M58" s="524"/>
    </row>
    <row r="59" spans="1:14" s="176" customFormat="1">
      <c r="A59" s="177"/>
      <c r="B59" s="487"/>
      <c r="D59" s="181"/>
      <c r="E59" s="182"/>
      <c r="F59" s="182"/>
      <c r="G59" s="181"/>
      <c r="H59" s="183"/>
      <c r="I59" s="183"/>
      <c r="J59" s="181"/>
      <c r="K59" s="181"/>
      <c r="L59" s="181"/>
      <c r="M59" s="524"/>
    </row>
    <row r="61" spans="1:14" s="179" customFormat="1" ht="13.5" thickBot="1">
      <c r="A61" s="187"/>
      <c r="B61" s="489"/>
      <c r="D61" s="188"/>
      <c r="E61" s="189"/>
      <c r="F61" s="189"/>
      <c r="G61" s="188"/>
      <c r="H61" s="190"/>
      <c r="I61" s="190"/>
      <c r="J61" s="188"/>
      <c r="K61" s="188"/>
      <c r="L61" s="188"/>
      <c r="M61" s="523"/>
    </row>
    <row r="62" spans="1:14" s="165" customFormat="1" ht="16.5" customHeight="1">
      <c r="A62" s="158">
        <v>990299</v>
      </c>
      <c r="B62" s="195" t="s">
        <v>184</v>
      </c>
      <c r="C62" s="160"/>
      <c r="D62" s="163">
        <f>SUM(D63:D120)</f>
        <v>19.900000000000002</v>
      </c>
      <c r="E62" s="162"/>
      <c r="F62" s="162"/>
      <c r="G62" s="163"/>
      <c r="H62" s="180">
        <f t="shared" ref="H62:M62" si="8">SUM(H63:H120)</f>
        <v>50408</v>
      </c>
      <c r="I62" s="180">
        <f t="shared" si="8"/>
        <v>35390</v>
      </c>
      <c r="J62" s="163">
        <f t="shared" si="8"/>
        <v>0</v>
      </c>
      <c r="K62" s="163">
        <f t="shared" si="8"/>
        <v>4.5</v>
      </c>
      <c r="L62" s="163">
        <f t="shared" si="8"/>
        <v>0</v>
      </c>
      <c r="M62" s="525">
        <f t="shared" si="8"/>
        <v>0</v>
      </c>
      <c r="N62" s="180"/>
    </row>
    <row r="63" spans="1:14" s="170" customFormat="1">
      <c r="A63" s="622"/>
      <c r="B63" s="621">
        <v>40515</v>
      </c>
      <c r="C63" s="166" t="s">
        <v>271</v>
      </c>
      <c r="D63" s="168">
        <v>0.5</v>
      </c>
      <c r="E63" s="167" t="s">
        <v>2</v>
      </c>
      <c r="F63" s="167" t="s">
        <v>281</v>
      </c>
      <c r="G63" s="168" t="s">
        <v>272</v>
      </c>
      <c r="H63" s="169">
        <v>400</v>
      </c>
      <c r="I63" s="169"/>
      <c r="J63" s="168"/>
      <c r="K63" s="168"/>
      <c r="L63" s="168"/>
      <c r="M63" s="521"/>
      <c r="N63" s="169" t="s">
        <v>273</v>
      </c>
    </row>
    <row r="64" spans="1:14" s="170" customFormat="1">
      <c r="A64" s="622"/>
      <c r="B64" s="621">
        <v>40518</v>
      </c>
      <c r="C64" s="166" t="s">
        <v>302</v>
      </c>
      <c r="D64" s="168">
        <v>0.5</v>
      </c>
      <c r="E64" s="167" t="s">
        <v>194</v>
      </c>
      <c r="F64" s="167" t="s">
        <v>195</v>
      </c>
      <c r="G64" s="168" t="s">
        <v>201</v>
      </c>
      <c r="H64" s="169">
        <v>1043</v>
      </c>
      <c r="I64" s="169"/>
      <c r="J64" s="168"/>
      <c r="K64" s="168">
        <v>0.5</v>
      </c>
      <c r="L64" s="168"/>
      <c r="M64" s="521"/>
      <c r="N64" s="169"/>
    </row>
    <row r="65" spans="1:14" s="586" customFormat="1">
      <c r="A65" s="579"/>
      <c r="B65" s="580">
        <v>40519</v>
      </c>
      <c r="C65" s="581" t="s">
        <v>473</v>
      </c>
      <c r="D65" s="582">
        <v>0</v>
      </c>
      <c r="E65" s="583" t="s">
        <v>2</v>
      </c>
      <c r="F65" s="583" t="s">
        <v>281</v>
      </c>
      <c r="G65" s="582" t="s">
        <v>206</v>
      </c>
      <c r="H65" s="584">
        <v>0</v>
      </c>
      <c r="I65" s="584"/>
      <c r="J65" s="582"/>
      <c r="K65" s="582"/>
      <c r="L65" s="582"/>
      <c r="M65" s="585"/>
      <c r="N65" s="584" t="s">
        <v>421</v>
      </c>
    </row>
    <row r="66" spans="1:14" s="170" customFormat="1">
      <c r="A66" s="622"/>
      <c r="B66" s="621">
        <v>40520</v>
      </c>
      <c r="C66" s="166" t="s">
        <v>324</v>
      </c>
      <c r="D66" s="168">
        <v>0.3</v>
      </c>
      <c r="E66" s="167" t="s">
        <v>2</v>
      </c>
      <c r="F66" s="167" t="s">
        <v>195</v>
      </c>
      <c r="G66" s="168" t="s">
        <v>206</v>
      </c>
      <c r="H66" s="169">
        <v>211</v>
      </c>
      <c r="I66" s="169"/>
      <c r="J66" s="168"/>
      <c r="K66" s="168"/>
      <c r="L66" s="168"/>
      <c r="M66" s="521"/>
      <c r="N66" s="169"/>
    </row>
    <row r="67" spans="1:14" s="170" customFormat="1">
      <c r="A67" s="622"/>
      <c r="B67" s="621">
        <v>40520</v>
      </c>
      <c r="C67" s="166" t="s">
        <v>345</v>
      </c>
      <c r="D67" s="168">
        <v>0.3</v>
      </c>
      <c r="E67" s="167" t="s">
        <v>194</v>
      </c>
      <c r="F67" s="167" t="s">
        <v>195</v>
      </c>
      <c r="G67" s="168" t="s">
        <v>272</v>
      </c>
      <c r="H67" s="169">
        <v>127</v>
      </c>
      <c r="I67" s="169"/>
      <c r="J67" s="168"/>
      <c r="K67" s="168"/>
      <c r="L67" s="168"/>
      <c r="M67" s="521"/>
      <c r="N67" s="169"/>
    </row>
    <row r="68" spans="1:14" s="586" customFormat="1">
      <c r="A68" s="579"/>
      <c r="B68" s="580">
        <v>40520</v>
      </c>
      <c r="C68" s="581" t="s">
        <v>498</v>
      </c>
      <c r="D68" s="582">
        <v>0</v>
      </c>
      <c r="E68" s="583" t="s">
        <v>2</v>
      </c>
      <c r="F68" s="583" t="s">
        <v>474</v>
      </c>
      <c r="G68" s="582" t="s">
        <v>408</v>
      </c>
      <c r="H68" s="584">
        <v>0</v>
      </c>
      <c r="I68" s="584"/>
      <c r="J68" s="582"/>
      <c r="K68" s="582"/>
      <c r="L68" s="582"/>
      <c r="M68" s="585"/>
      <c r="N68" s="669"/>
    </row>
    <row r="69" spans="1:14" s="586" customFormat="1">
      <c r="A69" s="579"/>
      <c r="B69" s="580">
        <v>40520</v>
      </c>
      <c r="C69" s="581" t="s">
        <v>499</v>
      </c>
      <c r="D69" s="582">
        <v>0</v>
      </c>
      <c r="E69" s="583" t="s">
        <v>2</v>
      </c>
      <c r="F69" s="583" t="s">
        <v>474</v>
      </c>
      <c r="G69" s="582" t="s">
        <v>408</v>
      </c>
      <c r="H69" s="584">
        <v>0</v>
      </c>
      <c r="I69" s="584"/>
      <c r="J69" s="582"/>
      <c r="K69" s="582"/>
      <c r="L69" s="582"/>
      <c r="M69" s="585"/>
      <c r="N69" s="669"/>
    </row>
    <row r="70" spans="1:14" s="170" customFormat="1">
      <c r="A70" s="622"/>
      <c r="B70" s="621">
        <v>40521</v>
      </c>
      <c r="C70" s="166" t="s">
        <v>355</v>
      </c>
      <c r="D70" s="168">
        <v>0.5</v>
      </c>
      <c r="E70" s="167" t="s">
        <v>194</v>
      </c>
      <c r="F70" s="167" t="s">
        <v>195</v>
      </c>
      <c r="G70" s="168" t="s">
        <v>201</v>
      </c>
      <c r="H70" s="169">
        <v>612</v>
      </c>
      <c r="I70" s="169"/>
      <c r="J70" s="168"/>
      <c r="K70" s="168"/>
      <c r="L70" s="168"/>
      <c r="M70" s="521"/>
      <c r="N70" s="169"/>
    </row>
    <row r="71" spans="1:14" s="170" customFormat="1">
      <c r="A71" s="622"/>
      <c r="B71" s="621">
        <v>40521</v>
      </c>
      <c r="C71" s="166" t="s">
        <v>363</v>
      </c>
      <c r="D71" s="168">
        <v>0.5</v>
      </c>
      <c r="E71" s="167" t="s">
        <v>194</v>
      </c>
      <c r="F71" s="167" t="s">
        <v>195</v>
      </c>
      <c r="G71" s="168" t="s">
        <v>200</v>
      </c>
      <c r="H71" s="169">
        <v>460</v>
      </c>
      <c r="I71" s="169"/>
      <c r="J71" s="168"/>
      <c r="K71" s="168"/>
      <c r="L71" s="168"/>
      <c r="M71" s="521"/>
      <c r="N71" s="169"/>
    </row>
    <row r="72" spans="1:14" s="170" customFormat="1">
      <c r="A72" s="625"/>
      <c r="B72" s="623" t="s">
        <v>306</v>
      </c>
      <c r="C72" s="166" t="s">
        <v>368</v>
      </c>
      <c r="D72" s="635">
        <v>0.5</v>
      </c>
      <c r="E72" s="639" t="s">
        <v>197</v>
      </c>
      <c r="F72" s="639" t="s">
        <v>195</v>
      </c>
      <c r="G72" s="635" t="s">
        <v>200</v>
      </c>
      <c r="H72" s="634">
        <v>996</v>
      </c>
      <c r="I72" s="634"/>
      <c r="J72" s="635"/>
      <c r="K72" s="635"/>
      <c r="L72" s="635"/>
      <c r="M72" s="636"/>
      <c r="N72" s="170" t="s">
        <v>469</v>
      </c>
    </row>
    <row r="73" spans="1:14" s="170" customFormat="1">
      <c r="A73" s="622"/>
      <c r="B73" s="621">
        <v>40522</v>
      </c>
      <c r="C73" s="166" t="s">
        <v>375</v>
      </c>
      <c r="D73" s="168">
        <v>0.5</v>
      </c>
      <c r="E73" s="167" t="s">
        <v>194</v>
      </c>
      <c r="F73" s="167" t="s">
        <v>195</v>
      </c>
      <c r="G73" s="168" t="s">
        <v>272</v>
      </c>
      <c r="H73" s="169">
        <v>228</v>
      </c>
      <c r="I73" s="169"/>
      <c r="J73" s="168"/>
      <c r="K73" s="168">
        <v>0.5</v>
      </c>
      <c r="L73" s="168"/>
      <c r="M73" s="521"/>
      <c r="N73" s="661"/>
    </row>
    <row r="74" spans="1:14" s="170" customFormat="1">
      <c r="A74" s="622"/>
      <c r="B74" s="623">
        <v>40525</v>
      </c>
      <c r="C74" s="166" t="s">
        <v>383</v>
      </c>
      <c r="D74" s="168">
        <v>0.5</v>
      </c>
      <c r="E74" s="167" t="s">
        <v>2</v>
      </c>
      <c r="F74" s="167" t="s">
        <v>281</v>
      </c>
      <c r="G74" s="168" t="s">
        <v>272</v>
      </c>
      <c r="H74" s="169">
        <v>400</v>
      </c>
      <c r="I74" s="169"/>
      <c r="J74" s="168"/>
      <c r="K74" s="168"/>
      <c r="L74" s="168"/>
      <c r="M74" s="521"/>
      <c r="N74" s="169"/>
    </row>
    <row r="75" spans="1:14" s="170" customFormat="1">
      <c r="A75" s="622"/>
      <c r="B75" s="621">
        <v>40525</v>
      </c>
      <c r="C75" s="166" t="s">
        <v>384</v>
      </c>
      <c r="D75" s="168">
        <v>0.5</v>
      </c>
      <c r="E75" s="167" t="s">
        <v>2</v>
      </c>
      <c r="F75" s="167" t="s">
        <v>281</v>
      </c>
      <c r="G75" s="168" t="s">
        <v>272</v>
      </c>
      <c r="H75" s="169">
        <v>400</v>
      </c>
      <c r="I75" s="169"/>
      <c r="J75" s="168"/>
      <c r="K75" s="168"/>
      <c r="L75" s="168"/>
      <c r="M75" s="521"/>
      <c r="N75" s="169"/>
    </row>
    <row r="76" spans="1:14" s="170" customFormat="1">
      <c r="A76" s="622"/>
      <c r="B76" s="621">
        <v>40525</v>
      </c>
      <c r="C76" s="166" t="s">
        <v>385</v>
      </c>
      <c r="D76" s="168">
        <v>0.5</v>
      </c>
      <c r="E76" s="167" t="s">
        <v>2</v>
      </c>
      <c r="F76" s="167" t="s">
        <v>281</v>
      </c>
      <c r="G76" s="168" t="s">
        <v>272</v>
      </c>
      <c r="H76" s="169">
        <v>400</v>
      </c>
      <c r="I76" s="169"/>
      <c r="J76" s="168"/>
      <c r="K76" s="168"/>
      <c r="L76" s="168"/>
      <c r="M76" s="521"/>
      <c r="N76" s="169"/>
    </row>
    <row r="77" spans="1:14" s="170" customFormat="1">
      <c r="A77" s="622"/>
      <c r="B77" s="621">
        <v>40525</v>
      </c>
      <c r="C77" s="166" t="s">
        <v>386</v>
      </c>
      <c r="D77" s="168">
        <v>0.5</v>
      </c>
      <c r="E77" s="167" t="s">
        <v>2</v>
      </c>
      <c r="F77" s="167" t="s">
        <v>281</v>
      </c>
      <c r="G77" s="168" t="s">
        <v>272</v>
      </c>
      <c r="H77" s="169">
        <v>400</v>
      </c>
      <c r="I77" s="169"/>
      <c r="J77" s="168"/>
      <c r="K77" s="168"/>
      <c r="L77" s="168"/>
      <c r="M77" s="521"/>
      <c r="N77" s="169"/>
    </row>
    <row r="78" spans="1:14" s="170" customFormat="1">
      <c r="A78" s="622"/>
      <c r="B78" s="621" t="s">
        <v>306</v>
      </c>
      <c r="C78" s="166" t="s">
        <v>391</v>
      </c>
      <c r="D78" s="168">
        <v>0.5</v>
      </c>
      <c r="E78" s="167" t="s">
        <v>197</v>
      </c>
      <c r="F78" s="167" t="s">
        <v>195</v>
      </c>
      <c r="G78" s="168" t="s">
        <v>304</v>
      </c>
      <c r="H78" s="169">
        <v>1680</v>
      </c>
      <c r="I78" s="169">
        <v>1680</v>
      </c>
      <c r="J78" s="168"/>
      <c r="K78" s="168"/>
      <c r="L78" s="168"/>
      <c r="M78" s="521"/>
      <c r="N78" s="169"/>
    </row>
    <row r="79" spans="1:14" s="633" customFormat="1">
      <c r="A79" s="638"/>
      <c r="B79" s="637" t="s">
        <v>468</v>
      </c>
      <c r="C79" s="628" t="s">
        <v>391</v>
      </c>
      <c r="D79" s="629">
        <v>-0.5</v>
      </c>
      <c r="E79" s="630" t="s">
        <v>197</v>
      </c>
      <c r="F79" s="630" t="s">
        <v>195</v>
      </c>
      <c r="G79" s="629" t="s">
        <v>304</v>
      </c>
      <c r="H79" s="631">
        <v>-1679</v>
      </c>
      <c r="I79" s="631">
        <v>-1679</v>
      </c>
      <c r="J79" s="629"/>
      <c r="K79" s="629"/>
      <c r="L79" s="629"/>
      <c r="M79" s="632"/>
      <c r="N79" s="631"/>
    </row>
    <row r="80" spans="1:14" s="170" customFormat="1">
      <c r="A80" s="622"/>
      <c r="B80" s="621">
        <v>40526</v>
      </c>
      <c r="C80" s="166" t="s">
        <v>400</v>
      </c>
      <c r="D80" s="168">
        <v>0.3</v>
      </c>
      <c r="E80" s="167" t="s">
        <v>2</v>
      </c>
      <c r="F80" s="167" t="s">
        <v>203</v>
      </c>
      <c r="G80" s="168" t="s">
        <v>200</v>
      </c>
      <c r="H80" s="169">
        <v>817</v>
      </c>
      <c r="I80" s="169"/>
      <c r="J80" s="168"/>
      <c r="K80" s="168"/>
      <c r="L80" s="168"/>
      <c r="M80" s="521"/>
      <c r="N80" s="169"/>
    </row>
    <row r="81" spans="1:14" s="170" customFormat="1">
      <c r="A81" s="622"/>
      <c r="B81" s="621">
        <v>40526</v>
      </c>
      <c r="C81" s="166" t="s">
        <v>403</v>
      </c>
      <c r="D81" s="168">
        <v>0.5</v>
      </c>
      <c r="E81" s="167" t="s">
        <v>194</v>
      </c>
      <c r="F81" s="167" t="s">
        <v>195</v>
      </c>
      <c r="G81" s="168" t="s">
        <v>200</v>
      </c>
      <c r="H81" s="169">
        <v>763</v>
      </c>
      <c r="I81" s="169"/>
      <c r="J81" s="168"/>
      <c r="K81" s="168"/>
      <c r="L81" s="168"/>
      <c r="M81" s="521"/>
      <c r="N81" s="169"/>
    </row>
    <row r="82" spans="1:14" s="586" customFormat="1">
      <c r="A82" s="579"/>
      <c r="B82" s="580">
        <v>40534</v>
      </c>
      <c r="C82" s="581" t="s">
        <v>404</v>
      </c>
      <c r="D82" s="582">
        <v>4</v>
      </c>
      <c r="E82" s="583" t="s">
        <v>2</v>
      </c>
      <c r="F82" s="583" t="s">
        <v>195</v>
      </c>
      <c r="G82" s="582"/>
      <c r="H82" s="584">
        <v>32344</v>
      </c>
      <c r="I82" s="584">
        <v>32344</v>
      </c>
      <c r="J82" s="582"/>
      <c r="K82" s="582"/>
      <c r="L82" s="582"/>
      <c r="M82" s="585"/>
      <c r="N82" s="584"/>
    </row>
    <row r="83" spans="1:14" s="170" customFormat="1">
      <c r="A83" s="622"/>
      <c r="B83" s="621" t="s">
        <v>306</v>
      </c>
      <c r="C83" s="166" t="s">
        <v>410</v>
      </c>
      <c r="D83" s="168">
        <v>0.5</v>
      </c>
      <c r="E83" s="167" t="s">
        <v>197</v>
      </c>
      <c r="F83" s="167" t="s">
        <v>195</v>
      </c>
      <c r="G83" s="168" t="s">
        <v>411</v>
      </c>
      <c r="H83" s="169">
        <v>1245</v>
      </c>
      <c r="I83" s="169">
        <v>1245</v>
      </c>
      <c r="J83" s="168"/>
      <c r="K83" s="168"/>
      <c r="L83" s="168"/>
      <c r="M83" s="521"/>
      <c r="N83" s="169" t="s">
        <v>469</v>
      </c>
    </row>
    <row r="84" spans="1:14" s="170" customFormat="1">
      <c r="A84" s="622"/>
      <c r="B84" s="621">
        <v>40527</v>
      </c>
      <c r="C84" s="166" t="s">
        <v>412</v>
      </c>
      <c r="D84" s="168">
        <v>0.5</v>
      </c>
      <c r="E84" s="167" t="s">
        <v>2</v>
      </c>
      <c r="F84" s="167" t="s">
        <v>281</v>
      </c>
      <c r="G84" s="168" t="s">
        <v>272</v>
      </c>
      <c r="H84" s="169">
        <v>400</v>
      </c>
      <c r="I84" s="169"/>
      <c r="J84" s="168"/>
      <c r="K84" s="168">
        <v>0.5</v>
      </c>
      <c r="L84" s="168"/>
      <c r="M84" s="521"/>
      <c r="N84" s="169"/>
    </row>
    <row r="85" spans="1:14" s="170" customFormat="1">
      <c r="A85" s="622"/>
      <c r="B85" s="621">
        <v>40527</v>
      </c>
      <c r="C85" s="166" t="s">
        <v>413</v>
      </c>
      <c r="D85" s="168">
        <v>0.5</v>
      </c>
      <c r="E85" s="167" t="s">
        <v>2</v>
      </c>
      <c r="F85" s="167" t="s">
        <v>281</v>
      </c>
      <c r="G85" s="168" t="s">
        <v>272</v>
      </c>
      <c r="H85" s="169">
        <v>400</v>
      </c>
      <c r="I85" s="169"/>
      <c r="J85" s="168"/>
      <c r="K85" s="168">
        <v>0.5</v>
      </c>
      <c r="L85" s="168"/>
      <c r="M85" s="521"/>
      <c r="N85" s="169"/>
    </row>
    <row r="86" spans="1:14" s="170" customFormat="1">
      <c r="A86" s="622"/>
      <c r="B86" s="621">
        <v>40527</v>
      </c>
      <c r="C86" s="166" t="s">
        <v>414</v>
      </c>
      <c r="D86" s="168">
        <v>0.5</v>
      </c>
      <c r="E86" s="167" t="s">
        <v>2</v>
      </c>
      <c r="F86" s="167" t="s">
        <v>281</v>
      </c>
      <c r="G86" s="168" t="s">
        <v>206</v>
      </c>
      <c r="H86" s="169">
        <v>450</v>
      </c>
      <c r="I86" s="169"/>
      <c r="J86" s="168"/>
      <c r="K86" s="168">
        <v>0.5</v>
      </c>
      <c r="L86" s="168"/>
      <c r="M86" s="521"/>
      <c r="N86" s="169"/>
    </row>
    <row r="87" spans="1:14" s="170" customFormat="1">
      <c r="A87" s="622"/>
      <c r="B87" s="621">
        <v>40527</v>
      </c>
      <c r="C87" s="166" t="s">
        <v>415</v>
      </c>
      <c r="D87" s="168">
        <v>0.5</v>
      </c>
      <c r="E87" s="167" t="s">
        <v>2</v>
      </c>
      <c r="F87" s="167" t="s">
        <v>281</v>
      </c>
      <c r="G87" s="168" t="s">
        <v>272</v>
      </c>
      <c r="H87" s="169">
        <v>400</v>
      </c>
      <c r="I87" s="169"/>
      <c r="J87" s="168"/>
      <c r="K87" s="168">
        <v>0.5</v>
      </c>
      <c r="L87" s="168"/>
      <c r="M87" s="521"/>
      <c r="N87" s="169"/>
    </row>
    <row r="88" spans="1:14" s="170" customFormat="1">
      <c r="A88" s="622"/>
      <c r="B88" s="621">
        <v>40527</v>
      </c>
      <c r="C88" s="166" t="s">
        <v>416</v>
      </c>
      <c r="D88" s="168">
        <v>0.5</v>
      </c>
      <c r="E88" s="167" t="s">
        <v>2</v>
      </c>
      <c r="F88" s="167" t="s">
        <v>281</v>
      </c>
      <c r="G88" s="168" t="s">
        <v>206</v>
      </c>
      <c r="H88" s="169">
        <v>450</v>
      </c>
      <c r="I88" s="169"/>
      <c r="J88" s="168"/>
      <c r="K88" s="168">
        <v>0.5</v>
      </c>
      <c r="L88" s="168"/>
      <c r="M88" s="521"/>
      <c r="N88" s="169"/>
    </row>
    <row r="89" spans="1:14" s="170" customFormat="1">
      <c r="A89" s="622"/>
      <c r="B89" s="621">
        <v>40527</v>
      </c>
      <c r="C89" s="166" t="s">
        <v>417</v>
      </c>
      <c r="D89" s="168">
        <v>0.5</v>
      </c>
      <c r="E89" s="167" t="s">
        <v>2</v>
      </c>
      <c r="F89" s="167" t="s">
        <v>281</v>
      </c>
      <c r="G89" s="168" t="s">
        <v>272</v>
      </c>
      <c r="H89" s="169">
        <v>400</v>
      </c>
      <c r="I89" s="169"/>
      <c r="J89" s="168"/>
      <c r="K89" s="168">
        <v>0.5</v>
      </c>
      <c r="L89" s="168"/>
      <c r="M89" s="521"/>
      <c r="N89" s="169"/>
    </row>
    <row r="90" spans="1:14" s="170" customFormat="1">
      <c r="A90" s="622"/>
      <c r="B90" s="621">
        <v>40527</v>
      </c>
      <c r="C90" s="166" t="s">
        <v>418</v>
      </c>
      <c r="D90" s="168">
        <v>0.5</v>
      </c>
      <c r="E90" s="167" t="s">
        <v>2</v>
      </c>
      <c r="F90" s="167" t="s">
        <v>281</v>
      </c>
      <c r="G90" s="168" t="s">
        <v>272</v>
      </c>
      <c r="H90" s="169">
        <v>400</v>
      </c>
      <c r="I90" s="169"/>
      <c r="J90" s="168"/>
      <c r="K90" s="168">
        <v>0.5</v>
      </c>
      <c r="L90" s="168"/>
      <c r="M90" s="521"/>
      <c r="N90" s="169"/>
    </row>
    <row r="91" spans="1:14" s="586" customFormat="1">
      <c r="A91" s="579"/>
      <c r="B91" s="580">
        <v>40527</v>
      </c>
      <c r="C91" s="581" t="s">
        <v>420</v>
      </c>
      <c r="D91" s="582">
        <v>0</v>
      </c>
      <c r="E91" s="583" t="s">
        <v>2</v>
      </c>
      <c r="F91" s="583" t="s">
        <v>281</v>
      </c>
      <c r="G91" s="582" t="s">
        <v>206</v>
      </c>
      <c r="H91" s="584">
        <v>0</v>
      </c>
      <c r="I91" s="584"/>
      <c r="J91" s="582"/>
      <c r="K91" s="582"/>
      <c r="L91" s="582"/>
      <c r="M91" s="585"/>
      <c r="N91" s="584" t="s">
        <v>421</v>
      </c>
    </row>
    <row r="92" spans="1:14" s="586" customFormat="1">
      <c r="A92" s="579"/>
      <c r="B92" s="580">
        <v>40527</v>
      </c>
      <c r="C92" s="581" t="s">
        <v>422</v>
      </c>
      <c r="D92" s="582">
        <v>0</v>
      </c>
      <c r="E92" s="583" t="s">
        <v>2</v>
      </c>
      <c r="F92" s="583" t="s">
        <v>281</v>
      </c>
      <c r="G92" s="582" t="s">
        <v>206</v>
      </c>
      <c r="H92" s="584">
        <v>0</v>
      </c>
      <c r="I92" s="584"/>
      <c r="J92" s="582"/>
      <c r="K92" s="582"/>
      <c r="L92" s="582"/>
      <c r="M92" s="585"/>
      <c r="N92" s="584" t="s">
        <v>421</v>
      </c>
    </row>
    <row r="93" spans="1:14" s="586" customFormat="1">
      <c r="A93" s="579"/>
      <c r="B93" s="580">
        <v>40527</v>
      </c>
      <c r="C93" s="581" t="s">
        <v>423</v>
      </c>
      <c r="D93" s="582">
        <v>0</v>
      </c>
      <c r="E93" s="583" t="s">
        <v>2</v>
      </c>
      <c r="F93" s="583" t="s">
        <v>281</v>
      </c>
      <c r="G93" s="582" t="s">
        <v>201</v>
      </c>
      <c r="H93" s="584">
        <v>0</v>
      </c>
      <c r="I93" s="584"/>
      <c r="J93" s="582"/>
      <c r="K93" s="582"/>
      <c r="L93" s="582"/>
      <c r="M93" s="585"/>
      <c r="N93" s="584" t="s">
        <v>467</v>
      </c>
    </row>
    <row r="94" spans="1:14" s="586" customFormat="1">
      <c r="A94" s="579"/>
      <c r="B94" s="580">
        <v>40527</v>
      </c>
      <c r="C94" s="581" t="s">
        <v>424</v>
      </c>
      <c r="D94" s="582">
        <v>0.5</v>
      </c>
      <c r="E94" s="583" t="s">
        <v>2</v>
      </c>
      <c r="F94" s="583" t="s">
        <v>195</v>
      </c>
      <c r="G94" s="582" t="s">
        <v>200</v>
      </c>
      <c r="H94" s="584">
        <v>362</v>
      </c>
      <c r="I94" s="584"/>
      <c r="J94" s="582"/>
      <c r="K94" s="582"/>
      <c r="L94" s="582"/>
      <c r="M94" s="585"/>
      <c r="N94" s="584"/>
    </row>
    <row r="95" spans="1:14" s="170" customFormat="1">
      <c r="A95" s="622"/>
      <c r="B95" s="621">
        <v>40529</v>
      </c>
      <c r="C95" s="166" t="s">
        <v>454</v>
      </c>
      <c r="D95" s="168">
        <v>-0.3</v>
      </c>
      <c r="E95" s="167" t="s">
        <v>2</v>
      </c>
      <c r="F95" s="167" t="s">
        <v>203</v>
      </c>
      <c r="G95" s="168" t="s">
        <v>200</v>
      </c>
      <c r="H95" s="169">
        <v>-746</v>
      </c>
      <c r="I95" s="169"/>
      <c r="J95" s="168"/>
      <c r="K95" s="168"/>
      <c r="L95" s="168"/>
      <c r="M95" s="521"/>
      <c r="N95" s="169" t="s">
        <v>470</v>
      </c>
    </row>
    <row r="96" spans="1:14" s="170" customFormat="1">
      <c r="A96" s="622"/>
      <c r="B96" s="621">
        <v>40529</v>
      </c>
      <c r="C96" s="166" t="s">
        <v>454</v>
      </c>
      <c r="D96" s="168">
        <v>-0.3</v>
      </c>
      <c r="E96" s="167" t="s">
        <v>2</v>
      </c>
      <c r="F96" s="167" t="s">
        <v>203</v>
      </c>
      <c r="G96" s="168" t="s">
        <v>200</v>
      </c>
      <c r="H96" s="169">
        <v>-598</v>
      </c>
      <c r="I96" s="169"/>
      <c r="J96" s="168"/>
      <c r="K96" s="168"/>
      <c r="L96" s="168"/>
      <c r="M96" s="521"/>
      <c r="N96" s="169" t="s">
        <v>470</v>
      </c>
    </row>
    <row r="97" spans="1:14" s="170" customFormat="1">
      <c r="A97" s="622"/>
      <c r="B97" s="621" t="s">
        <v>471</v>
      </c>
      <c r="C97" s="166" t="s">
        <v>472</v>
      </c>
      <c r="D97" s="168">
        <v>1</v>
      </c>
      <c r="E97" s="167" t="s">
        <v>197</v>
      </c>
      <c r="F97" s="167" t="s">
        <v>195</v>
      </c>
      <c r="G97" s="168" t="s">
        <v>200</v>
      </c>
      <c r="H97" s="169">
        <v>2871</v>
      </c>
      <c r="I97" s="169"/>
      <c r="J97" s="168"/>
      <c r="K97" s="168"/>
      <c r="L97" s="168"/>
      <c r="M97" s="521"/>
      <c r="N97" s="169"/>
    </row>
    <row r="98" spans="1:14" s="170" customFormat="1">
      <c r="A98" s="622"/>
      <c r="B98" s="621">
        <v>40532</v>
      </c>
      <c r="C98" s="166" t="s">
        <v>476</v>
      </c>
      <c r="D98" s="168">
        <v>1</v>
      </c>
      <c r="E98" s="167" t="s">
        <v>194</v>
      </c>
      <c r="F98" s="167" t="s">
        <v>195</v>
      </c>
      <c r="G98" s="168" t="s">
        <v>411</v>
      </c>
      <c r="H98" s="169">
        <v>1800</v>
      </c>
      <c r="I98" s="169">
        <v>1800</v>
      </c>
      <c r="J98" s="168"/>
      <c r="K98" s="168"/>
      <c r="L98" s="168"/>
      <c r="M98" s="521"/>
      <c r="N98" s="169"/>
    </row>
    <row r="99" spans="1:14" s="586" customFormat="1">
      <c r="A99" s="579"/>
      <c r="B99" s="580">
        <v>40533</v>
      </c>
      <c r="C99" s="581" t="s">
        <v>521</v>
      </c>
      <c r="D99" s="582">
        <v>0.5</v>
      </c>
      <c r="E99" s="583" t="s">
        <v>2</v>
      </c>
      <c r="F99" s="583" t="s">
        <v>195</v>
      </c>
      <c r="G99" s="582" t="s">
        <v>200</v>
      </c>
      <c r="H99" s="584">
        <v>546</v>
      </c>
      <c r="I99" s="584"/>
      <c r="J99" s="582"/>
      <c r="K99" s="582"/>
      <c r="L99" s="582"/>
      <c r="M99" s="585"/>
      <c r="N99" s="584"/>
    </row>
    <row r="100" spans="1:14" s="586" customFormat="1">
      <c r="A100" s="577"/>
      <c r="B100" s="580">
        <v>40534</v>
      </c>
      <c r="C100" s="581" t="s">
        <v>534</v>
      </c>
      <c r="D100" s="582">
        <v>0.7</v>
      </c>
      <c r="E100" s="583" t="s">
        <v>194</v>
      </c>
      <c r="F100" s="583" t="s">
        <v>195</v>
      </c>
      <c r="G100" s="582" t="s">
        <v>272</v>
      </c>
      <c r="H100" s="584">
        <v>319</v>
      </c>
      <c r="I100" s="584"/>
      <c r="J100" s="582"/>
      <c r="K100" s="582"/>
      <c r="L100" s="582"/>
      <c r="M100" s="585"/>
      <c r="N100" s="675"/>
    </row>
    <row r="101" spans="1:14" s="586" customFormat="1">
      <c r="A101" s="579"/>
      <c r="B101" s="580">
        <v>40534</v>
      </c>
      <c r="C101" s="581" t="s">
        <v>535</v>
      </c>
      <c r="D101" s="582">
        <v>0.3</v>
      </c>
      <c r="E101" s="583" t="s">
        <v>194</v>
      </c>
      <c r="F101" s="583" t="s">
        <v>195</v>
      </c>
      <c r="G101" s="582" t="s">
        <v>200</v>
      </c>
      <c r="H101" s="584">
        <v>209</v>
      </c>
      <c r="I101" s="584"/>
      <c r="J101" s="582"/>
      <c r="K101" s="582"/>
      <c r="L101" s="582"/>
      <c r="M101" s="585"/>
      <c r="N101" s="584"/>
    </row>
    <row r="102" spans="1:14" s="586" customFormat="1">
      <c r="A102" s="579"/>
      <c r="B102" s="580">
        <v>40534</v>
      </c>
      <c r="C102" s="581" t="s">
        <v>536</v>
      </c>
      <c r="D102" s="582">
        <v>0.3</v>
      </c>
      <c r="E102" s="583" t="s">
        <v>194</v>
      </c>
      <c r="F102" s="583" t="s">
        <v>195</v>
      </c>
      <c r="G102" s="582" t="s">
        <v>200</v>
      </c>
      <c r="H102" s="584">
        <v>143</v>
      </c>
      <c r="I102" s="584"/>
      <c r="J102" s="582"/>
      <c r="K102" s="582"/>
      <c r="L102" s="582"/>
      <c r="M102" s="585"/>
      <c r="N102" s="675"/>
    </row>
    <row r="103" spans="1:14" s="586" customFormat="1">
      <c r="A103" s="579"/>
      <c r="B103" s="580">
        <v>40534</v>
      </c>
      <c r="C103" s="581" t="s">
        <v>537</v>
      </c>
      <c r="D103" s="582">
        <v>0.3</v>
      </c>
      <c r="E103" s="583" t="s">
        <v>194</v>
      </c>
      <c r="F103" s="583" t="s">
        <v>195</v>
      </c>
      <c r="G103" s="582" t="s">
        <v>200</v>
      </c>
      <c r="H103" s="584">
        <v>262</v>
      </c>
      <c r="I103" s="584"/>
      <c r="J103" s="582"/>
      <c r="K103" s="582"/>
      <c r="L103" s="582"/>
      <c r="M103" s="585"/>
      <c r="N103" s="675"/>
    </row>
    <row r="104" spans="1:14" s="586" customFormat="1">
      <c r="A104" s="579"/>
      <c r="B104" s="580">
        <v>40534</v>
      </c>
      <c r="C104" s="581" t="s">
        <v>538</v>
      </c>
      <c r="D104" s="582">
        <v>0.3</v>
      </c>
      <c r="E104" s="583" t="s">
        <v>194</v>
      </c>
      <c r="F104" s="583" t="s">
        <v>195</v>
      </c>
      <c r="G104" s="582" t="s">
        <v>200</v>
      </c>
      <c r="H104" s="584">
        <v>149</v>
      </c>
      <c r="I104" s="584"/>
      <c r="J104" s="582"/>
      <c r="K104" s="582"/>
      <c r="L104" s="582"/>
      <c r="M104" s="585"/>
      <c r="N104" s="584"/>
    </row>
    <row r="105" spans="1:14" s="586" customFormat="1">
      <c r="A105" s="579"/>
      <c r="B105" s="580">
        <v>40534</v>
      </c>
      <c r="C105" s="581" t="s">
        <v>539</v>
      </c>
      <c r="D105" s="582">
        <v>0.3</v>
      </c>
      <c r="E105" s="583" t="s">
        <v>194</v>
      </c>
      <c r="F105" s="583" t="s">
        <v>195</v>
      </c>
      <c r="G105" s="582" t="s">
        <v>200</v>
      </c>
      <c r="H105" s="584">
        <v>238</v>
      </c>
      <c r="I105" s="584"/>
      <c r="J105" s="582"/>
      <c r="K105" s="582"/>
      <c r="L105" s="582"/>
      <c r="M105" s="585"/>
      <c r="N105" s="584"/>
    </row>
    <row r="106" spans="1:14" s="586" customFormat="1">
      <c r="A106" s="579"/>
      <c r="B106" s="580">
        <v>40534</v>
      </c>
      <c r="C106" s="581" t="s">
        <v>540</v>
      </c>
      <c r="D106" s="582">
        <v>0.3</v>
      </c>
      <c r="E106" s="583" t="s">
        <v>194</v>
      </c>
      <c r="F106" s="583" t="s">
        <v>195</v>
      </c>
      <c r="G106" s="582" t="s">
        <v>200</v>
      </c>
      <c r="H106" s="584">
        <v>454</v>
      </c>
      <c r="I106" s="584"/>
      <c r="J106" s="582"/>
      <c r="K106" s="582"/>
      <c r="L106" s="582"/>
      <c r="M106" s="585"/>
      <c r="N106" s="584"/>
    </row>
    <row r="107" spans="1:14" s="581" customFormat="1">
      <c r="A107" s="579"/>
      <c r="B107" s="580">
        <v>40534</v>
      </c>
      <c r="C107" s="581" t="s">
        <v>541</v>
      </c>
      <c r="D107" s="582">
        <v>0.3</v>
      </c>
      <c r="E107" s="583" t="s">
        <v>194</v>
      </c>
      <c r="F107" s="583" t="s">
        <v>195</v>
      </c>
      <c r="G107" s="582" t="s">
        <v>200</v>
      </c>
      <c r="H107" s="584">
        <v>417</v>
      </c>
      <c r="I107" s="584"/>
      <c r="J107" s="582"/>
      <c r="K107" s="582"/>
      <c r="L107" s="582"/>
      <c r="M107" s="585"/>
      <c r="N107" s="584"/>
    </row>
    <row r="108" spans="1:14" s="586" customFormat="1">
      <c r="A108" s="579"/>
      <c r="B108" s="580">
        <v>40534</v>
      </c>
      <c r="C108" s="581" t="s">
        <v>542</v>
      </c>
      <c r="D108" s="582">
        <v>0.3</v>
      </c>
      <c r="E108" s="583" t="s">
        <v>194</v>
      </c>
      <c r="F108" s="583" t="s">
        <v>195</v>
      </c>
      <c r="G108" s="582" t="s">
        <v>200</v>
      </c>
      <c r="H108" s="584">
        <v>235</v>
      </c>
      <c r="I108" s="584"/>
      <c r="J108" s="582"/>
      <c r="K108" s="582"/>
      <c r="L108" s="582"/>
      <c r="M108" s="585"/>
      <c r="N108" s="584"/>
    </row>
    <row r="109" spans="1:14" s="176" customFormat="1">
      <c r="A109" s="186"/>
      <c r="B109" s="488"/>
      <c r="C109" s="172"/>
      <c r="D109" s="173"/>
      <c r="E109" s="174"/>
      <c r="F109" s="174"/>
      <c r="G109" s="173"/>
      <c r="H109" s="175"/>
      <c r="I109" s="175"/>
      <c r="J109" s="173"/>
      <c r="K109" s="173"/>
      <c r="L109" s="173"/>
      <c r="M109" s="522"/>
      <c r="N109" s="175"/>
    </row>
    <row r="110" spans="1:14" s="176" customFormat="1">
      <c r="A110" s="186"/>
      <c r="B110" s="488"/>
      <c r="C110" s="172"/>
      <c r="D110" s="173"/>
      <c r="E110" s="174"/>
      <c r="F110" s="174"/>
      <c r="G110" s="173"/>
      <c r="H110" s="175"/>
      <c r="I110" s="175"/>
      <c r="J110" s="173"/>
      <c r="K110" s="173"/>
      <c r="L110" s="173"/>
      <c r="M110" s="522"/>
      <c r="N110" s="175"/>
    </row>
    <row r="111" spans="1:14" s="176" customFormat="1">
      <c r="A111" s="186"/>
      <c r="B111" s="488"/>
      <c r="C111" s="172"/>
      <c r="D111" s="173"/>
      <c r="E111" s="174"/>
      <c r="F111" s="174"/>
      <c r="G111" s="173"/>
      <c r="H111" s="175"/>
      <c r="I111" s="175"/>
      <c r="J111" s="173"/>
      <c r="K111" s="173"/>
      <c r="L111" s="173"/>
      <c r="M111" s="522"/>
      <c r="N111" s="175"/>
    </row>
    <row r="112" spans="1:14" s="176" customFormat="1">
      <c r="A112" s="186"/>
      <c r="B112" s="488"/>
      <c r="C112" s="172"/>
      <c r="D112" s="173"/>
      <c r="E112" s="174"/>
      <c r="F112" s="174"/>
      <c r="G112" s="173"/>
      <c r="H112" s="175"/>
      <c r="I112" s="175"/>
      <c r="J112" s="173"/>
      <c r="K112" s="173"/>
      <c r="L112" s="173"/>
      <c r="M112" s="522"/>
      <c r="N112" s="175"/>
    </row>
    <row r="113" spans="1:14" s="176" customFormat="1">
      <c r="A113" s="186"/>
      <c r="B113" s="488"/>
      <c r="C113" s="172"/>
      <c r="D113" s="173"/>
      <c r="E113" s="174"/>
      <c r="F113" s="174"/>
      <c r="G113" s="173"/>
      <c r="H113" s="175"/>
      <c r="I113" s="175"/>
      <c r="J113" s="173"/>
      <c r="K113" s="173"/>
      <c r="L113" s="173"/>
      <c r="M113" s="522"/>
      <c r="N113" s="175"/>
    </row>
    <row r="114" spans="1:14" s="176" customFormat="1">
      <c r="A114" s="186"/>
      <c r="B114" s="488"/>
      <c r="C114" s="172"/>
      <c r="D114" s="173"/>
      <c r="E114" s="174"/>
      <c r="F114" s="174"/>
      <c r="G114" s="173"/>
      <c r="H114" s="175"/>
      <c r="I114" s="175"/>
      <c r="J114" s="173"/>
      <c r="K114" s="173"/>
      <c r="L114" s="173"/>
      <c r="M114" s="522"/>
      <c r="N114" s="175"/>
    </row>
    <row r="115" spans="1:14" s="176" customFormat="1">
      <c r="A115" s="186"/>
      <c r="B115" s="488"/>
      <c r="C115" s="172"/>
      <c r="D115" s="173"/>
      <c r="E115" s="174"/>
      <c r="F115" s="174"/>
      <c r="G115" s="173"/>
      <c r="H115" s="175"/>
      <c r="I115" s="175"/>
      <c r="J115" s="173"/>
      <c r="K115" s="173"/>
      <c r="L115" s="173"/>
      <c r="M115" s="522"/>
      <c r="N115" s="175"/>
    </row>
    <row r="116" spans="1:14" s="176" customFormat="1">
      <c r="A116" s="186"/>
      <c r="B116" s="488"/>
      <c r="C116" s="172"/>
      <c r="D116" s="173"/>
      <c r="E116" s="174"/>
      <c r="F116" s="174"/>
      <c r="G116" s="173"/>
      <c r="H116" s="175"/>
      <c r="I116" s="175"/>
      <c r="J116" s="173"/>
      <c r="K116" s="173"/>
      <c r="L116" s="173"/>
      <c r="M116" s="522"/>
      <c r="N116" s="175"/>
    </row>
    <row r="117" spans="1:14" s="176" customFormat="1">
      <c r="A117" s="186"/>
      <c r="B117" s="488"/>
      <c r="C117" s="172"/>
      <c r="D117" s="173"/>
      <c r="E117" s="174"/>
      <c r="F117" s="174"/>
      <c r="G117" s="173"/>
      <c r="H117" s="175"/>
      <c r="I117" s="175"/>
      <c r="J117" s="173"/>
      <c r="K117" s="173"/>
      <c r="L117" s="173"/>
      <c r="M117" s="522"/>
      <c r="N117" s="175"/>
    </row>
    <row r="118" spans="1:14" s="176" customFormat="1">
      <c r="A118" s="186"/>
      <c r="B118" s="488"/>
      <c r="C118" s="172"/>
      <c r="D118" s="173"/>
      <c r="E118" s="174"/>
      <c r="F118" s="174"/>
      <c r="G118" s="173"/>
      <c r="H118" s="175"/>
      <c r="I118" s="175"/>
      <c r="J118" s="173"/>
      <c r="K118" s="173"/>
      <c r="L118" s="173"/>
      <c r="M118" s="522"/>
      <c r="N118" s="175"/>
    </row>
    <row r="119" spans="1:14" s="176" customFormat="1">
      <c r="A119" s="186"/>
      <c r="B119" s="488"/>
      <c r="C119" s="172"/>
      <c r="D119" s="173"/>
      <c r="E119" s="174"/>
      <c r="F119" s="174"/>
      <c r="G119" s="173"/>
      <c r="H119" s="175"/>
      <c r="I119" s="175"/>
      <c r="J119" s="173"/>
      <c r="K119" s="173"/>
      <c r="L119" s="173"/>
      <c r="M119" s="522"/>
      <c r="N119" s="175"/>
    </row>
    <row r="120" spans="1:14" s="179" customFormat="1" ht="13.5" thickBot="1">
      <c r="A120" s="187"/>
      <c r="B120" s="489"/>
      <c r="D120" s="188"/>
      <c r="E120" s="189"/>
      <c r="F120" s="189"/>
      <c r="G120" s="188"/>
      <c r="H120" s="190"/>
      <c r="I120" s="190"/>
      <c r="J120" s="188"/>
      <c r="K120" s="188"/>
      <c r="L120" s="188"/>
      <c r="M120" s="523"/>
      <c r="N120" s="190"/>
    </row>
    <row r="121" spans="1:14" s="165" customFormat="1" ht="16.5" customHeight="1">
      <c r="A121" s="158">
        <v>161107</v>
      </c>
      <c r="B121" s="195" t="s">
        <v>183</v>
      </c>
      <c r="C121" s="165" t="s">
        <v>9</v>
      </c>
      <c r="D121" s="185">
        <f>SUM(D122:D132)</f>
        <v>2.5</v>
      </c>
      <c r="E121" s="184"/>
      <c r="F121" s="184"/>
      <c r="G121" s="185"/>
      <c r="H121" s="164">
        <f t="shared" ref="H121:M121" si="9">SUM(H122:H132)</f>
        <v>8941</v>
      </c>
      <c r="I121" s="164">
        <f t="shared" si="9"/>
        <v>0</v>
      </c>
      <c r="J121" s="185">
        <f t="shared" si="9"/>
        <v>0</v>
      </c>
      <c r="K121" s="185">
        <f t="shared" si="9"/>
        <v>0</v>
      </c>
      <c r="L121" s="185">
        <f t="shared" si="9"/>
        <v>0</v>
      </c>
      <c r="M121" s="526">
        <f t="shared" si="9"/>
        <v>0</v>
      </c>
    </row>
    <row r="122" spans="1:14" s="586" customFormat="1">
      <c r="A122" s="579"/>
      <c r="B122" s="578" t="s">
        <v>245</v>
      </c>
      <c r="C122" s="581" t="s">
        <v>219</v>
      </c>
      <c r="D122" s="582">
        <v>0.5</v>
      </c>
      <c r="E122" s="583" t="s">
        <v>197</v>
      </c>
      <c r="F122" s="583" t="s">
        <v>195</v>
      </c>
      <c r="G122" s="582" t="s">
        <v>214</v>
      </c>
      <c r="H122" s="584">
        <v>2325</v>
      </c>
      <c r="I122" s="584"/>
      <c r="J122" s="582"/>
      <c r="K122" s="582"/>
      <c r="L122" s="582"/>
      <c r="M122" s="585"/>
      <c r="N122" s="584" t="s">
        <v>515</v>
      </c>
    </row>
    <row r="123" spans="1:14" s="170" customFormat="1">
      <c r="A123" s="622"/>
      <c r="B123" s="621">
        <v>40522</v>
      </c>
      <c r="C123" s="166" t="s">
        <v>364</v>
      </c>
      <c r="D123" s="168">
        <v>1</v>
      </c>
      <c r="E123" s="167" t="s">
        <v>194</v>
      </c>
      <c r="F123" s="167" t="s">
        <v>195</v>
      </c>
      <c r="G123" s="168" t="s">
        <v>201</v>
      </c>
      <c r="H123" s="169">
        <v>2010</v>
      </c>
      <c r="I123" s="169"/>
      <c r="J123" s="168"/>
      <c r="K123" s="168"/>
      <c r="L123" s="168"/>
      <c r="M123" s="521"/>
      <c r="N123" s="169"/>
    </row>
    <row r="124" spans="1:14" s="176" customFormat="1">
      <c r="A124" s="186"/>
      <c r="B124" s="488" t="s">
        <v>376</v>
      </c>
      <c r="C124" s="172" t="s">
        <v>377</v>
      </c>
      <c r="D124" s="173">
        <v>1</v>
      </c>
      <c r="E124" s="174"/>
      <c r="F124" s="174" t="s">
        <v>195</v>
      </c>
      <c r="G124" s="173" t="s">
        <v>308</v>
      </c>
      <c r="H124" s="175">
        <v>4606</v>
      </c>
      <c r="I124" s="175"/>
      <c r="J124" s="173"/>
      <c r="K124" s="173"/>
      <c r="L124" s="173"/>
      <c r="M124" s="522"/>
      <c r="N124" s="175"/>
    </row>
    <row r="125" spans="1:14" s="176" customFormat="1">
      <c r="A125" s="186"/>
      <c r="B125" s="488"/>
      <c r="C125" s="172"/>
      <c r="D125" s="173"/>
      <c r="E125" s="174"/>
      <c r="F125" s="174"/>
      <c r="G125" s="173"/>
      <c r="H125" s="175"/>
      <c r="I125" s="175"/>
      <c r="J125" s="173"/>
      <c r="K125" s="173"/>
      <c r="L125" s="173"/>
      <c r="M125" s="522"/>
      <c r="N125" s="175"/>
    </row>
    <row r="126" spans="1:14" s="176" customFormat="1">
      <c r="A126" s="186"/>
      <c r="B126" s="488"/>
      <c r="C126" s="172"/>
      <c r="D126" s="173"/>
      <c r="E126" s="174"/>
      <c r="F126" s="174"/>
      <c r="G126" s="173"/>
      <c r="H126" s="175"/>
      <c r="I126" s="175"/>
      <c r="J126" s="173"/>
      <c r="K126" s="173"/>
      <c r="L126" s="173"/>
      <c r="M126" s="522"/>
      <c r="N126" s="175"/>
    </row>
    <row r="127" spans="1:14" s="176" customFormat="1">
      <c r="A127" s="186"/>
      <c r="B127" s="488"/>
      <c r="C127" s="172"/>
      <c r="D127" s="173"/>
      <c r="E127" s="174"/>
      <c r="F127" s="174"/>
      <c r="G127" s="173"/>
      <c r="H127" s="175"/>
      <c r="I127" s="175"/>
      <c r="J127" s="173"/>
      <c r="K127" s="173"/>
      <c r="L127" s="173"/>
      <c r="M127" s="522"/>
      <c r="N127" s="175"/>
    </row>
    <row r="128" spans="1:14" s="176" customFormat="1">
      <c r="A128" s="186"/>
      <c r="B128" s="488"/>
      <c r="C128" s="172"/>
      <c r="D128" s="173"/>
      <c r="E128" s="174"/>
      <c r="F128" s="174"/>
      <c r="G128" s="173"/>
      <c r="H128" s="175"/>
      <c r="I128" s="175"/>
      <c r="J128" s="173"/>
      <c r="K128" s="173"/>
      <c r="L128" s="173"/>
      <c r="M128" s="522"/>
      <c r="N128" s="175"/>
    </row>
    <row r="129" spans="1:14" s="157" customFormat="1">
      <c r="A129" s="171"/>
      <c r="B129" s="490"/>
      <c r="C129" s="566"/>
      <c r="D129" s="570"/>
      <c r="E129" s="562"/>
      <c r="F129" s="562"/>
      <c r="G129" s="570"/>
      <c r="H129" s="565"/>
      <c r="I129" s="565"/>
      <c r="J129" s="570"/>
      <c r="K129" s="570"/>
      <c r="L129" s="570"/>
      <c r="M129" s="571"/>
      <c r="N129" s="565"/>
    </row>
    <row r="130" spans="1:14" s="176" customFormat="1">
      <c r="A130" s="186"/>
      <c r="B130" s="488"/>
      <c r="C130" s="172"/>
      <c r="D130" s="561"/>
      <c r="E130" s="174"/>
      <c r="F130" s="174"/>
      <c r="G130" s="173"/>
      <c r="H130" s="175"/>
      <c r="I130" s="175"/>
      <c r="J130" s="173"/>
      <c r="K130" s="173"/>
      <c r="L130" s="173"/>
      <c r="M130" s="522"/>
      <c r="N130" s="175"/>
    </row>
    <row r="131" spans="1:14" s="176" customFormat="1">
      <c r="A131" s="177"/>
      <c r="B131" s="487"/>
      <c r="D131" s="181"/>
      <c r="E131" s="182"/>
      <c r="F131" s="182"/>
      <c r="G131" s="181"/>
      <c r="H131" s="183"/>
      <c r="I131" s="183"/>
      <c r="J131" s="181"/>
      <c r="K131" s="181"/>
      <c r="L131" s="181"/>
      <c r="M131" s="524"/>
    </row>
    <row r="132" spans="1:14" s="179" customFormat="1" ht="13.5" thickBot="1">
      <c r="A132" s="187"/>
      <c r="B132" s="489"/>
      <c r="D132" s="188"/>
      <c r="E132" s="189"/>
      <c r="F132" s="189"/>
      <c r="G132" s="188"/>
      <c r="H132" s="190"/>
      <c r="I132" s="190"/>
      <c r="J132" s="188"/>
      <c r="K132" s="188"/>
      <c r="L132" s="188"/>
      <c r="M132" s="523"/>
    </row>
    <row r="133" spans="1:14" s="165" customFormat="1" ht="16.5" customHeight="1">
      <c r="A133" s="158">
        <v>153385</v>
      </c>
      <c r="B133" s="195" t="s">
        <v>182</v>
      </c>
      <c r="C133" s="160"/>
      <c r="D133" s="163">
        <f>SUM(D134:D143)</f>
        <v>1</v>
      </c>
      <c r="E133" s="162"/>
      <c r="F133" s="162"/>
      <c r="G133" s="163"/>
      <c r="H133" s="180">
        <f t="shared" ref="H133:M133" si="10">SUM(H134:H143)</f>
        <v>5902</v>
      </c>
      <c r="I133" s="180">
        <f t="shared" si="10"/>
        <v>0</v>
      </c>
      <c r="J133" s="163">
        <f t="shared" si="10"/>
        <v>0</v>
      </c>
      <c r="K133" s="163">
        <f t="shared" si="10"/>
        <v>0</v>
      </c>
      <c r="L133" s="163">
        <f t="shared" si="10"/>
        <v>0</v>
      </c>
      <c r="M133" s="525">
        <f t="shared" si="10"/>
        <v>0</v>
      </c>
      <c r="N133" s="180"/>
    </row>
    <row r="134" spans="1:14" s="170" customFormat="1" ht="12.75" customHeight="1">
      <c r="A134" s="620"/>
      <c r="B134" s="621">
        <v>40520</v>
      </c>
      <c r="C134" s="166" t="s">
        <v>307</v>
      </c>
      <c r="D134" s="168">
        <v>1</v>
      </c>
      <c r="E134" s="167" t="s">
        <v>194</v>
      </c>
      <c r="F134" s="167" t="s">
        <v>195</v>
      </c>
      <c r="G134" s="168" t="s">
        <v>308</v>
      </c>
      <c r="H134" s="169">
        <v>5902</v>
      </c>
      <c r="I134" s="169"/>
      <c r="J134" s="168"/>
      <c r="K134" s="168"/>
      <c r="L134" s="168"/>
      <c r="M134" s="521"/>
    </row>
    <row r="135" spans="1:14" s="176" customFormat="1" ht="12.75" customHeight="1">
      <c r="A135" s="186"/>
      <c r="B135" s="488"/>
      <c r="C135" s="172"/>
      <c r="D135" s="173"/>
      <c r="E135" s="174"/>
      <c r="F135" s="174"/>
      <c r="G135" s="173"/>
      <c r="H135" s="175"/>
      <c r="I135" s="175"/>
      <c r="J135" s="173"/>
      <c r="K135" s="173"/>
      <c r="L135" s="173"/>
      <c r="M135" s="522"/>
      <c r="N135" s="175"/>
    </row>
    <row r="136" spans="1:14" s="176" customFormat="1">
      <c r="A136" s="186"/>
      <c r="B136" s="487"/>
      <c r="C136" s="172"/>
      <c r="D136" s="173"/>
      <c r="E136" s="174"/>
      <c r="F136" s="174"/>
      <c r="G136" s="173"/>
      <c r="H136" s="175"/>
      <c r="I136" s="175"/>
      <c r="J136" s="173"/>
      <c r="K136" s="173"/>
      <c r="L136" s="173"/>
      <c r="M136" s="522"/>
      <c r="N136" s="172"/>
    </row>
    <row r="137" spans="1:14" s="176" customFormat="1" ht="12.75" customHeight="1">
      <c r="A137" s="177"/>
      <c r="B137" s="487"/>
      <c r="C137" s="172"/>
      <c r="D137" s="181"/>
      <c r="E137" s="182"/>
      <c r="F137" s="182"/>
      <c r="G137" s="181"/>
      <c r="H137" s="183"/>
      <c r="I137" s="183"/>
      <c r="J137" s="181"/>
      <c r="K137" s="181"/>
      <c r="L137" s="181"/>
      <c r="M137" s="524"/>
    </row>
    <row r="138" spans="1:14" s="176" customFormat="1" ht="12.75" customHeight="1">
      <c r="A138" s="177"/>
      <c r="B138" s="487"/>
      <c r="C138" s="172"/>
      <c r="D138" s="173"/>
      <c r="E138" s="174"/>
      <c r="F138" s="174"/>
      <c r="G138" s="173"/>
      <c r="H138" s="175"/>
      <c r="I138" s="175"/>
      <c r="J138" s="173"/>
      <c r="K138" s="173"/>
      <c r="L138" s="173"/>
      <c r="M138" s="522"/>
      <c r="N138" s="175"/>
    </row>
    <row r="139" spans="1:14" s="176" customFormat="1" ht="12.75" customHeight="1">
      <c r="A139" s="177"/>
      <c r="B139" s="487"/>
      <c r="C139" s="172"/>
      <c r="D139" s="173"/>
      <c r="E139" s="174"/>
      <c r="F139" s="174"/>
      <c r="G139" s="173"/>
      <c r="H139" s="175"/>
      <c r="I139" s="175"/>
      <c r="J139" s="173"/>
      <c r="K139" s="173"/>
      <c r="L139" s="173"/>
      <c r="M139" s="522"/>
      <c r="N139" s="175"/>
    </row>
    <row r="140" spans="1:14" s="176" customFormat="1" ht="12.75" customHeight="1">
      <c r="A140" s="177"/>
      <c r="B140" s="487"/>
      <c r="C140" s="172"/>
      <c r="D140" s="173"/>
      <c r="E140" s="174"/>
      <c r="F140" s="174"/>
      <c r="G140" s="173"/>
      <c r="H140" s="175"/>
      <c r="I140" s="175"/>
      <c r="J140" s="173"/>
      <c r="K140" s="173"/>
      <c r="L140" s="173"/>
      <c r="M140" s="522"/>
      <c r="N140" s="175"/>
    </row>
    <row r="141" spans="1:14" s="176" customFormat="1" ht="12.75" customHeight="1">
      <c r="A141" s="177"/>
      <c r="B141" s="487"/>
      <c r="C141" s="172"/>
      <c r="D141" s="173"/>
      <c r="E141" s="174"/>
      <c r="F141" s="174"/>
      <c r="G141" s="173"/>
      <c r="H141" s="175"/>
      <c r="I141" s="175"/>
      <c r="J141" s="173"/>
      <c r="K141" s="173"/>
      <c r="L141" s="173"/>
      <c r="M141" s="522"/>
      <c r="N141" s="175"/>
    </row>
    <row r="142" spans="1:14" s="176" customFormat="1" ht="12.75" customHeight="1">
      <c r="A142" s="177"/>
      <c r="B142" s="487"/>
      <c r="C142" s="172"/>
      <c r="D142" s="173"/>
      <c r="E142" s="174"/>
      <c r="F142" s="174"/>
      <c r="G142" s="173"/>
      <c r="H142" s="175"/>
      <c r="I142" s="175"/>
      <c r="J142" s="173"/>
      <c r="K142" s="173"/>
      <c r="L142" s="173"/>
      <c r="M142" s="522"/>
      <c r="N142" s="175"/>
    </row>
    <row r="143" spans="1:14" s="179" customFormat="1" ht="12.75" customHeight="1" thickBot="1">
      <c r="A143" s="187"/>
      <c r="B143" s="489"/>
      <c r="D143" s="188"/>
      <c r="E143" s="189"/>
      <c r="F143" s="189"/>
      <c r="G143" s="188"/>
      <c r="H143" s="190"/>
      <c r="I143" s="190"/>
      <c r="J143" s="188"/>
      <c r="K143" s="188"/>
      <c r="L143" s="188"/>
      <c r="M143" s="523"/>
      <c r="N143" s="190"/>
    </row>
    <row r="144" spans="1:14" s="165" customFormat="1" ht="16.5" customHeight="1">
      <c r="A144" s="158">
        <v>160896</v>
      </c>
      <c r="B144" s="195" t="s">
        <v>181</v>
      </c>
      <c r="C144" s="160"/>
      <c r="D144" s="185">
        <f>SUM(D145:D154)</f>
        <v>3</v>
      </c>
      <c r="E144" s="162"/>
      <c r="F144" s="162"/>
      <c r="G144" s="163"/>
      <c r="H144" s="164">
        <f t="shared" ref="H144:M144" si="11">SUM(H145:H154)</f>
        <v>4619</v>
      </c>
      <c r="I144" s="164">
        <f t="shared" si="11"/>
        <v>0</v>
      </c>
      <c r="J144" s="185">
        <f t="shared" si="11"/>
        <v>0</v>
      </c>
      <c r="K144" s="185">
        <f t="shared" si="11"/>
        <v>0</v>
      </c>
      <c r="L144" s="185">
        <f t="shared" si="11"/>
        <v>0</v>
      </c>
      <c r="M144" s="526">
        <f t="shared" si="11"/>
        <v>0</v>
      </c>
      <c r="N144" s="160"/>
    </row>
    <row r="145" spans="1:14" s="170" customFormat="1">
      <c r="A145" s="622"/>
      <c r="B145" s="621">
        <v>40515</v>
      </c>
      <c r="C145" s="166" t="s">
        <v>253</v>
      </c>
      <c r="D145" s="168">
        <v>1</v>
      </c>
      <c r="E145" s="167" t="s">
        <v>194</v>
      </c>
      <c r="F145" s="167" t="s">
        <v>195</v>
      </c>
      <c r="G145" s="168" t="s">
        <v>202</v>
      </c>
      <c r="H145" s="169">
        <v>2092</v>
      </c>
      <c r="I145" s="169"/>
      <c r="J145" s="168"/>
      <c r="K145" s="168"/>
      <c r="L145" s="168"/>
      <c r="M145" s="521"/>
      <c r="N145" s="166"/>
    </row>
    <row r="146" spans="1:14" s="170" customFormat="1">
      <c r="A146" s="640"/>
      <c r="B146" s="623" t="s">
        <v>274</v>
      </c>
      <c r="C146" s="166" t="s">
        <v>313</v>
      </c>
      <c r="D146" s="168">
        <v>1</v>
      </c>
      <c r="E146" s="167" t="s">
        <v>194</v>
      </c>
      <c r="F146" s="167" t="s">
        <v>195</v>
      </c>
      <c r="G146" s="168" t="s">
        <v>200</v>
      </c>
      <c r="H146" s="169">
        <v>336</v>
      </c>
      <c r="I146" s="634"/>
      <c r="J146" s="635"/>
      <c r="K146" s="635"/>
      <c r="L146" s="635"/>
      <c r="M146" s="636"/>
    </row>
    <row r="147" spans="1:14" s="170" customFormat="1">
      <c r="A147" s="640"/>
      <c r="B147" s="623" t="s">
        <v>274</v>
      </c>
      <c r="C147" s="166" t="s">
        <v>374</v>
      </c>
      <c r="D147" s="635">
        <v>1</v>
      </c>
      <c r="E147" s="639" t="s">
        <v>197</v>
      </c>
      <c r="F147" s="639" t="s">
        <v>195</v>
      </c>
      <c r="G147" s="635" t="s">
        <v>200</v>
      </c>
      <c r="H147" s="634">
        <v>2191</v>
      </c>
      <c r="I147" s="634"/>
      <c r="J147" s="635"/>
      <c r="K147" s="635"/>
      <c r="L147" s="635"/>
      <c r="M147" s="636"/>
    </row>
    <row r="148" spans="1:14" s="176" customFormat="1">
      <c r="A148" s="186"/>
      <c r="B148" s="488"/>
      <c r="C148" s="172"/>
      <c r="D148" s="173"/>
      <c r="E148" s="174"/>
      <c r="F148" s="174"/>
      <c r="G148" s="173"/>
      <c r="H148" s="175"/>
      <c r="I148" s="175"/>
      <c r="J148" s="173"/>
      <c r="K148" s="173"/>
      <c r="L148" s="173"/>
      <c r="M148" s="522"/>
      <c r="N148" s="172"/>
    </row>
    <row r="149" spans="1:14" s="176" customFormat="1">
      <c r="A149" s="186"/>
      <c r="B149" s="488"/>
      <c r="C149" s="172"/>
      <c r="D149" s="173"/>
      <c r="E149" s="174"/>
      <c r="F149" s="174"/>
      <c r="G149" s="173"/>
      <c r="H149" s="175"/>
      <c r="I149" s="175"/>
      <c r="J149" s="173"/>
      <c r="K149" s="173"/>
      <c r="L149" s="173"/>
      <c r="M149" s="522"/>
      <c r="N149" s="175"/>
    </row>
    <row r="150" spans="1:14" s="176" customFormat="1">
      <c r="A150" s="186"/>
      <c r="B150" s="488"/>
      <c r="C150" s="172"/>
      <c r="D150" s="173"/>
      <c r="E150" s="174"/>
      <c r="F150" s="174"/>
      <c r="G150" s="173"/>
      <c r="H150" s="175"/>
      <c r="I150" s="175"/>
      <c r="J150" s="173"/>
      <c r="K150" s="173"/>
      <c r="L150" s="173"/>
      <c r="M150" s="522"/>
      <c r="N150" s="175"/>
    </row>
    <row r="151" spans="1:14" s="176" customFormat="1">
      <c r="A151" s="186"/>
      <c r="B151" s="488"/>
      <c r="C151" s="172"/>
      <c r="D151" s="173"/>
      <c r="E151" s="174"/>
      <c r="F151" s="174"/>
      <c r="G151" s="173"/>
      <c r="H151" s="175"/>
      <c r="I151" s="175"/>
      <c r="J151" s="173"/>
      <c r="K151" s="173"/>
      <c r="L151" s="173"/>
      <c r="M151" s="522"/>
      <c r="N151" s="175"/>
    </row>
    <row r="152" spans="1:14" s="176" customFormat="1">
      <c r="A152" s="186"/>
      <c r="B152" s="488"/>
      <c r="C152" s="172"/>
      <c r="D152" s="173"/>
      <c r="E152" s="174"/>
      <c r="F152" s="174"/>
      <c r="G152" s="173"/>
      <c r="H152" s="175"/>
      <c r="I152" s="175"/>
      <c r="J152" s="173"/>
      <c r="K152" s="173"/>
      <c r="L152" s="173"/>
      <c r="M152" s="522"/>
      <c r="N152" s="175"/>
    </row>
    <row r="153" spans="1:14" s="176" customFormat="1">
      <c r="A153" s="186"/>
      <c r="B153" s="488"/>
      <c r="C153" s="172"/>
      <c r="D153" s="173"/>
      <c r="E153" s="174"/>
      <c r="F153" s="174"/>
      <c r="G153" s="173"/>
      <c r="H153" s="175"/>
      <c r="I153" s="175"/>
      <c r="J153" s="173"/>
      <c r="K153" s="173"/>
      <c r="L153" s="173"/>
      <c r="M153" s="522"/>
      <c r="N153" s="175"/>
    </row>
    <row r="154" spans="1:14" s="179" customFormat="1" ht="13.5" thickBot="1">
      <c r="A154" s="187"/>
      <c r="B154" s="489"/>
      <c r="D154" s="188"/>
      <c r="E154" s="189"/>
      <c r="F154" s="189"/>
      <c r="G154" s="188"/>
      <c r="H154" s="190"/>
      <c r="I154" s="190"/>
      <c r="J154" s="188"/>
      <c r="K154" s="188"/>
      <c r="L154" s="188"/>
      <c r="M154" s="523"/>
      <c r="N154" s="190"/>
    </row>
    <row r="155" spans="1:14" s="165" customFormat="1" ht="16.5" customHeight="1">
      <c r="A155" s="158">
        <v>137585</v>
      </c>
      <c r="B155" s="195" t="s">
        <v>180</v>
      </c>
      <c r="C155" s="160"/>
      <c r="D155" s="163">
        <f>SUM(D156:D165)</f>
        <v>6.5</v>
      </c>
      <c r="E155" s="162"/>
      <c r="F155" s="162"/>
      <c r="G155" s="163"/>
      <c r="H155" s="180">
        <f t="shared" ref="H155:M155" si="12">SUM(H156:H165)</f>
        <v>6893</v>
      </c>
      <c r="I155" s="180">
        <f t="shared" si="12"/>
        <v>0</v>
      </c>
      <c r="J155" s="163">
        <f t="shared" si="12"/>
        <v>0</v>
      </c>
      <c r="K155" s="163">
        <f t="shared" si="12"/>
        <v>0</v>
      </c>
      <c r="L155" s="163">
        <f t="shared" si="12"/>
        <v>0</v>
      </c>
      <c r="M155" s="525">
        <f t="shared" si="12"/>
        <v>0</v>
      </c>
      <c r="N155" s="180"/>
    </row>
    <row r="156" spans="1:14" s="170" customFormat="1">
      <c r="A156" s="625"/>
      <c r="B156" s="623" t="s">
        <v>274</v>
      </c>
      <c r="C156" s="166" t="s">
        <v>283</v>
      </c>
      <c r="D156" s="635">
        <v>1</v>
      </c>
      <c r="E156" s="639" t="s">
        <v>197</v>
      </c>
      <c r="F156" s="639" t="s">
        <v>195</v>
      </c>
      <c r="G156" s="635" t="s">
        <v>200</v>
      </c>
      <c r="H156" s="634">
        <v>2263</v>
      </c>
      <c r="I156" s="634"/>
      <c r="J156" s="635"/>
      <c r="K156" s="635"/>
      <c r="L156" s="635"/>
      <c r="M156" s="636"/>
    </row>
    <row r="157" spans="1:14" s="170" customFormat="1">
      <c r="A157" s="620"/>
      <c r="B157" s="621">
        <v>40515</v>
      </c>
      <c r="C157" s="166" t="s">
        <v>301</v>
      </c>
      <c r="D157" s="168">
        <v>1</v>
      </c>
      <c r="E157" s="167" t="s">
        <v>194</v>
      </c>
      <c r="F157" s="167" t="s">
        <v>195</v>
      </c>
      <c r="G157" s="168" t="s">
        <v>200</v>
      </c>
      <c r="H157" s="169">
        <v>511</v>
      </c>
      <c r="I157" s="169"/>
      <c r="J157" s="168"/>
      <c r="K157" s="168"/>
      <c r="L157" s="168"/>
      <c r="M157" s="521"/>
      <c r="N157" s="169"/>
    </row>
    <row r="158" spans="1:14" s="170" customFormat="1">
      <c r="A158" s="620"/>
      <c r="B158" s="621">
        <v>40521</v>
      </c>
      <c r="C158" s="166" t="s">
        <v>356</v>
      </c>
      <c r="D158" s="168">
        <v>1</v>
      </c>
      <c r="E158" s="167" t="s">
        <v>194</v>
      </c>
      <c r="F158" s="167" t="s">
        <v>195</v>
      </c>
      <c r="G158" s="168" t="s">
        <v>200</v>
      </c>
      <c r="H158" s="169">
        <v>649</v>
      </c>
      <c r="I158" s="169"/>
      <c r="J158" s="168"/>
      <c r="K158" s="168"/>
      <c r="L158" s="168"/>
      <c r="M158" s="521"/>
      <c r="N158" s="169"/>
    </row>
    <row r="159" spans="1:14" s="170" customFormat="1">
      <c r="A159" s="620"/>
      <c r="B159" s="621">
        <v>40521</v>
      </c>
      <c r="C159" s="166" t="s">
        <v>357</v>
      </c>
      <c r="D159" s="168">
        <v>0.5</v>
      </c>
      <c r="E159" s="167" t="s">
        <v>194</v>
      </c>
      <c r="F159" s="167" t="s">
        <v>195</v>
      </c>
      <c r="G159" s="168" t="s">
        <v>200</v>
      </c>
      <c r="H159" s="169">
        <v>656</v>
      </c>
      <c r="I159" s="169"/>
      <c r="J159" s="168"/>
      <c r="K159" s="168"/>
      <c r="L159" s="168"/>
      <c r="M159" s="521"/>
      <c r="N159" s="169"/>
    </row>
    <row r="160" spans="1:14" s="586" customFormat="1">
      <c r="A160" s="577"/>
      <c r="B160" s="580">
        <v>40522</v>
      </c>
      <c r="C160" s="581" t="s">
        <v>358</v>
      </c>
      <c r="D160" s="582">
        <v>0.5</v>
      </c>
      <c r="E160" s="583"/>
      <c r="F160" s="583" t="s">
        <v>195</v>
      </c>
      <c r="G160" s="582" t="s">
        <v>200</v>
      </c>
      <c r="H160" s="584">
        <v>325</v>
      </c>
      <c r="I160" s="584"/>
      <c r="J160" s="582"/>
      <c r="K160" s="582"/>
      <c r="L160" s="582"/>
      <c r="M160" s="585"/>
      <c r="N160" s="584" t="s">
        <v>477</v>
      </c>
    </row>
    <row r="161" spans="1:14" s="170" customFormat="1">
      <c r="A161" s="620"/>
      <c r="B161" s="621">
        <v>40521</v>
      </c>
      <c r="C161" s="166" t="s">
        <v>359</v>
      </c>
      <c r="D161" s="168">
        <v>0.5</v>
      </c>
      <c r="E161" s="167" t="s">
        <v>194</v>
      </c>
      <c r="F161" s="167" t="s">
        <v>195</v>
      </c>
      <c r="G161" s="168" t="s">
        <v>200</v>
      </c>
      <c r="H161" s="169">
        <v>326</v>
      </c>
      <c r="I161" s="169"/>
      <c r="J161" s="168"/>
      <c r="K161" s="168"/>
      <c r="L161" s="168"/>
      <c r="M161" s="521"/>
      <c r="N161" s="169"/>
    </row>
    <row r="162" spans="1:14" s="170" customFormat="1">
      <c r="A162" s="620"/>
      <c r="B162" s="621">
        <v>40521</v>
      </c>
      <c r="C162" s="166" t="s">
        <v>371</v>
      </c>
      <c r="D162" s="168">
        <v>1</v>
      </c>
      <c r="E162" s="167" t="s">
        <v>2</v>
      </c>
      <c r="F162" s="167" t="s">
        <v>195</v>
      </c>
      <c r="G162" s="168" t="s">
        <v>206</v>
      </c>
      <c r="H162" s="169">
        <v>1319</v>
      </c>
      <c r="I162" s="169"/>
      <c r="J162" s="168"/>
      <c r="K162" s="168"/>
      <c r="L162" s="168"/>
      <c r="M162" s="521"/>
      <c r="N162" s="169" t="s">
        <v>372</v>
      </c>
    </row>
    <row r="163" spans="1:14" s="170" customFormat="1">
      <c r="A163" s="620"/>
      <c r="B163" s="621">
        <v>40525</v>
      </c>
      <c r="C163" s="166" t="s">
        <v>380</v>
      </c>
      <c r="D163" s="168">
        <v>1</v>
      </c>
      <c r="E163" s="167" t="s">
        <v>194</v>
      </c>
      <c r="F163" s="167" t="s">
        <v>195</v>
      </c>
      <c r="G163" s="168" t="s">
        <v>200</v>
      </c>
      <c r="H163" s="169">
        <v>844</v>
      </c>
      <c r="I163" s="169"/>
      <c r="J163" s="168"/>
      <c r="K163" s="168"/>
      <c r="L163" s="168"/>
      <c r="M163" s="521"/>
      <c r="N163" s="169"/>
    </row>
    <row r="164" spans="1:14" s="176" customFormat="1">
      <c r="A164" s="177"/>
      <c r="B164" s="487"/>
      <c r="C164" s="172"/>
      <c r="D164" s="181"/>
      <c r="E164" s="182"/>
      <c r="F164" s="182"/>
      <c r="G164" s="181"/>
      <c r="H164" s="175"/>
      <c r="I164" s="183"/>
      <c r="J164" s="181"/>
      <c r="K164" s="181"/>
      <c r="L164" s="181"/>
      <c r="M164" s="524"/>
    </row>
    <row r="165" spans="1:14" s="179" customFormat="1" ht="13.5" thickBot="1">
      <c r="A165" s="187"/>
      <c r="B165" s="489"/>
      <c r="D165" s="188"/>
      <c r="E165" s="189"/>
      <c r="F165" s="189"/>
      <c r="G165" s="188"/>
      <c r="H165" s="190"/>
      <c r="I165" s="190"/>
      <c r="J165" s="188"/>
      <c r="K165" s="188"/>
      <c r="L165" s="188"/>
      <c r="M165" s="523"/>
    </row>
    <row r="166" spans="1:14" s="165" customFormat="1" ht="16.5" customHeight="1">
      <c r="A166" s="158">
        <v>139275</v>
      </c>
      <c r="B166" s="195" t="s">
        <v>179</v>
      </c>
      <c r="C166" s="160"/>
      <c r="D166" s="163">
        <f>SUM(D167:D176)</f>
        <v>2.5</v>
      </c>
      <c r="E166" s="162"/>
      <c r="F166" s="162"/>
      <c r="G166" s="163"/>
      <c r="H166" s="180">
        <f t="shared" ref="H166:M166" si="13">SUM(H167:H176)</f>
        <v>-1939</v>
      </c>
      <c r="I166" s="180">
        <f t="shared" si="13"/>
        <v>0</v>
      </c>
      <c r="J166" s="163">
        <f t="shared" si="13"/>
        <v>0</v>
      </c>
      <c r="K166" s="163">
        <f t="shared" si="13"/>
        <v>0</v>
      </c>
      <c r="L166" s="163">
        <f t="shared" si="13"/>
        <v>0</v>
      </c>
      <c r="M166" s="525">
        <f t="shared" si="13"/>
        <v>0</v>
      </c>
      <c r="N166" s="180"/>
    </row>
    <row r="167" spans="1:14" s="170" customFormat="1">
      <c r="A167" s="625"/>
      <c r="B167" s="623">
        <v>40515</v>
      </c>
      <c r="C167" s="166" t="s">
        <v>265</v>
      </c>
      <c r="D167" s="635">
        <v>1</v>
      </c>
      <c r="E167" s="639" t="s">
        <v>2</v>
      </c>
      <c r="F167" s="639" t="s">
        <v>195</v>
      </c>
      <c r="G167" s="635" t="s">
        <v>206</v>
      </c>
      <c r="H167" s="169">
        <v>812</v>
      </c>
      <c r="I167" s="169"/>
      <c r="J167" s="168"/>
      <c r="K167" s="168"/>
      <c r="L167" s="168"/>
      <c r="M167" s="521"/>
      <c r="N167" s="169"/>
    </row>
    <row r="168" spans="1:14" s="176" customFormat="1">
      <c r="A168" s="177"/>
      <c r="B168" s="487" t="s">
        <v>340</v>
      </c>
      <c r="C168" s="172" t="s">
        <v>341</v>
      </c>
      <c r="D168" s="181">
        <v>1</v>
      </c>
      <c r="E168" s="182"/>
      <c r="F168" s="182" t="s">
        <v>195</v>
      </c>
      <c r="G168" s="181" t="s">
        <v>200</v>
      </c>
      <c r="H168" s="175">
        <v>675</v>
      </c>
      <c r="I168" s="183"/>
      <c r="J168" s="181"/>
      <c r="K168" s="181"/>
      <c r="L168" s="181"/>
      <c r="M168" s="524"/>
    </row>
    <row r="169" spans="1:14" s="170" customFormat="1" ht="12.75" customHeight="1">
      <c r="A169" s="620"/>
      <c r="B169" s="621">
        <v>40525</v>
      </c>
      <c r="C169" s="166" t="s">
        <v>389</v>
      </c>
      <c r="D169" s="168">
        <v>1</v>
      </c>
      <c r="E169" s="167" t="s">
        <v>194</v>
      </c>
      <c r="F169" s="167" t="s">
        <v>197</v>
      </c>
      <c r="G169" s="168" t="s">
        <v>200</v>
      </c>
      <c r="H169" s="169">
        <v>400</v>
      </c>
      <c r="I169" s="169"/>
      <c r="J169" s="168"/>
      <c r="K169" s="168"/>
      <c r="L169" s="168"/>
      <c r="M169" s="521"/>
      <c r="N169" s="657" t="s">
        <v>390</v>
      </c>
    </row>
    <row r="170" spans="1:14" s="633" customFormat="1">
      <c r="A170" s="676"/>
      <c r="B170" s="627">
        <v>40526</v>
      </c>
      <c r="C170" s="628" t="s">
        <v>401</v>
      </c>
      <c r="D170" s="677">
        <v>-1</v>
      </c>
      <c r="E170" s="678" t="s">
        <v>2</v>
      </c>
      <c r="F170" s="678" t="s">
        <v>396</v>
      </c>
      <c r="G170" s="677" t="s">
        <v>308</v>
      </c>
      <c r="H170" s="631">
        <v>-7508</v>
      </c>
      <c r="I170" s="679"/>
      <c r="J170" s="677"/>
      <c r="K170" s="677"/>
      <c r="L170" s="677"/>
      <c r="M170" s="680"/>
      <c r="N170" s="633" t="s">
        <v>402</v>
      </c>
    </row>
    <row r="171" spans="1:14" s="176" customFormat="1">
      <c r="A171" s="186"/>
      <c r="B171" s="488" t="s">
        <v>306</v>
      </c>
      <c r="C171" s="172" t="s">
        <v>507</v>
      </c>
      <c r="D171" s="173">
        <v>0.5</v>
      </c>
      <c r="E171" s="174" t="s">
        <v>197</v>
      </c>
      <c r="F171" s="174" t="s">
        <v>195</v>
      </c>
      <c r="G171" s="173" t="s">
        <v>308</v>
      </c>
      <c r="H171" s="175">
        <v>3682</v>
      </c>
      <c r="I171" s="175"/>
      <c r="J171" s="173"/>
      <c r="K171" s="173"/>
      <c r="L171" s="173"/>
      <c r="M171" s="522"/>
      <c r="N171" s="172" t="s">
        <v>508</v>
      </c>
    </row>
    <row r="172" spans="1:14" s="176" customFormat="1">
      <c r="A172" s="186"/>
      <c r="B172" s="488"/>
      <c r="C172" s="172"/>
      <c r="D172" s="173"/>
      <c r="E172" s="174"/>
      <c r="F172" s="174"/>
      <c r="G172" s="173"/>
      <c r="H172" s="175"/>
      <c r="I172" s="175"/>
      <c r="J172" s="173"/>
      <c r="K172" s="173"/>
      <c r="L172" s="173"/>
      <c r="M172" s="522"/>
      <c r="N172" s="175"/>
    </row>
    <row r="173" spans="1:14" s="176" customFormat="1" ht="13.5" customHeight="1">
      <c r="A173" s="171"/>
      <c r="B173" s="487"/>
      <c r="C173" s="172"/>
      <c r="D173" s="173"/>
      <c r="E173" s="174"/>
      <c r="F173" s="174"/>
      <c r="G173" s="173"/>
      <c r="H173" s="175"/>
      <c r="I173" s="175"/>
      <c r="J173" s="173"/>
      <c r="K173" s="173"/>
      <c r="L173" s="173"/>
      <c r="M173" s="522"/>
      <c r="N173" s="175"/>
    </row>
    <row r="174" spans="1:14" s="176" customFormat="1" ht="13.5" customHeight="1">
      <c r="A174" s="171"/>
      <c r="B174" s="487"/>
      <c r="C174" s="172"/>
      <c r="D174" s="173"/>
      <c r="E174" s="174"/>
      <c r="F174" s="174"/>
      <c r="G174" s="173"/>
      <c r="H174" s="175"/>
      <c r="I174" s="175"/>
      <c r="J174" s="173"/>
      <c r="K174" s="173"/>
      <c r="L174" s="173"/>
      <c r="M174" s="522"/>
      <c r="N174" s="175"/>
    </row>
    <row r="175" spans="1:14" s="176" customFormat="1" ht="13.5" customHeight="1">
      <c r="A175" s="171"/>
      <c r="B175" s="487"/>
      <c r="C175" s="172"/>
      <c r="D175" s="173"/>
      <c r="E175" s="174"/>
      <c r="F175" s="174"/>
      <c r="G175" s="173"/>
      <c r="H175" s="175"/>
      <c r="I175" s="175"/>
      <c r="J175" s="173"/>
      <c r="K175" s="173"/>
      <c r="L175" s="173"/>
      <c r="M175" s="522"/>
      <c r="N175" s="175"/>
    </row>
    <row r="176" spans="1:14" s="179" customFormat="1" ht="13.5" customHeight="1" thickBot="1">
      <c r="A176" s="178"/>
      <c r="B176" s="489"/>
      <c r="D176" s="188"/>
      <c r="E176" s="189"/>
      <c r="F176" s="189"/>
      <c r="G176" s="188"/>
      <c r="H176" s="190"/>
      <c r="I176" s="190"/>
      <c r="J176" s="188"/>
      <c r="K176" s="188"/>
      <c r="L176" s="188"/>
      <c r="M176" s="523"/>
      <c r="N176" s="190"/>
    </row>
    <row r="177" spans="1:14" s="176" customFormat="1" ht="16.5" customHeight="1">
      <c r="A177" s="171"/>
      <c r="B177" s="500" t="s">
        <v>178</v>
      </c>
      <c r="C177" s="172"/>
      <c r="D177" s="658">
        <f>SUM(D178:D181)</f>
        <v>-1</v>
      </c>
      <c r="E177" s="174"/>
      <c r="F177" s="174"/>
      <c r="G177" s="173"/>
      <c r="H177" s="180">
        <f t="shared" ref="H177:M177" si="14">SUM(H178:H181)</f>
        <v>-315</v>
      </c>
      <c r="I177" s="180">
        <f t="shared" si="14"/>
        <v>0</v>
      </c>
      <c r="J177" s="163">
        <f t="shared" si="14"/>
        <v>0</v>
      </c>
      <c r="K177" s="163">
        <f t="shared" si="14"/>
        <v>0</v>
      </c>
      <c r="L177" s="163">
        <f t="shared" si="14"/>
        <v>0</v>
      </c>
      <c r="M177" s="525">
        <f t="shared" si="14"/>
        <v>0</v>
      </c>
      <c r="N177" s="175"/>
    </row>
    <row r="178" spans="1:14" s="633" customFormat="1" ht="13.5" customHeight="1">
      <c r="A178" s="626"/>
      <c r="B178" s="627">
        <v>40512</v>
      </c>
      <c r="C178" s="628" t="s">
        <v>279</v>
      </c>
      <c r="D178" s="629">
        <v>-1</v>
      </c>
      <c r="E178" s="630" t="s">
        <v>2</v>
      </c>
      <c r="F178" s="630" t="s">
        <v>203</v>
      </c>
      <c r="G178" s="629" t="s">
        <v>277</v>
      </c>
      <c r="H178" s="631">
        <v>-315</v>
      </c>
      <c r="I178" s="631"/>
      <c r="J178" s="629"/>
      <c r="K178" s="629"/>
      <c r="L178" s="629"/>
      <c r="M178" s="632"/>
      <c r="N178" s="631" t="s">
        <v>280</v>
      </c>
    </row>
    <row r="179" spans="1:14" s="176" customFormat="1">
      <c r="A179" s="186"/>
      <c r="B179" s="488"/>
      <c r="C179" s="172"/>
      <c r="D179" s="173"/>
      <c r="E179" s="174"/>
      <c r="F179" s="174"/>
      <c r="G179" s="173"/>
      <c r="H179" s="175"/>
      <c r="I179" s="175"/>
      <c r="J179" s="173"/>
      <c r="K179" s="173"/>
      <c r="L179" s="173"/>
      <c r="M179" s="522"/>
    </row>
    <row r="180" spans="1:14" s="176" customFormat="1">
      <c r="A180" s="186"/>
      <c r="B180" s="488"/>
      <c r="C180" s="172"/>
      <c r="D180" s="173"/>
      <c r="E180" s="174"/>
      <c r="F180" s="174"/>
      <c r="G180" s="173"/>
      <c r="H180" s="175"/>
      <c r="I180" s="175"/>
      <c r="J180" s="173"/>
      <c r="K180" s="173"/>
      <c r="L180" s="173"/>
      <c r="M180" s="522"/>
    </row>
    <row r="181" spans="1:14" s="179" customFormat="1" ht="13.5" customHeight="1" thickBot="1">
      <c r="A181" s="178"/>
      <c r="B181" s="489"/>
      <c r="D181" s="188"/>
      <c r="E181" s="189"/>
      <c r="F181" s="189"/>
      <c r="G181" s="188"/>
      <c r="H181" s="190"/>
      <c r="I181" s="190"/>
      <c r="J181" s="188"/>
      <c r="K181" s="188"/>
      <c r="L181" s="188"/>
      <c r="M181" s="523"/>
      <c r="N181" s="190"/>
    </row>
    <row r="182" spans="1:14" s="546" customFormat="1" ht="13.5" thickBot="1">
      <c r="A182" s="545"/>
      <c r="B182" s="551" t="s">
        <v>228</v>
      </c>
      <c r="D182" s="547"/>
      <c r="E182" s="548"/>
      <c r="F182" s="548"/>
      <c r="G182" s="547"/>
      <c r="H182" s="549"/>
      <c r="I182" s="549"/>
      <c r="J182" s="547"/>
      <c r="K182" s="547"/>
      <c r="L182" s="547"/>
      <c r="M182" s="550"/>
    </row>
    <row r="183" spans="1:14" s="165" customFormat="1" ht="16.5" customHeight="1">
      <c r="A183" s="158">
        <v>714098</v>
      </c>
      <c r="B183" s="195" t="s">
        <v>177</v>
      </c>
      <c r="C183" s="160"/>
      <c r="D183" s="163">
        <f>SUM(D184:D196)</f>
        <v>3.5</v>
      </c>
      <c r="E183" s="162"/>
      <c r="F183" s="162"/>
      <c r="G183" s="163"/>
      <c r="H183" s="180">
        <f t="shared" ref="H183:M183" si="15">SUM(H184:H196)</f>
        <v>18502</v>
      </c>
      <c r="I183" s="180">
        <f t="shared" si="15"/>
        <v>7586</v>
      </c>
      <c r="J183" s="163">
        <f t="shared" si="15"/>
        <v>2</v>
      </c>
      <c r="K183" s="163">
        <f t="shared" si="15"/>
        <v>0</v>
      </c>
      <c r="L183" s="163">
        <f t="shared" si="15"/>
        <v>0.5</v>
      </c>
      <c r="M183" s="525">
        <f t="shared" si="15"/>
        <v>0</v>
      </c>
      <c r="N183" s="192"/>
    </row>
    <row r="184" spans="1:14" s="170" customFormat="1" ht="12.75" customHeight="1">
      <c r="A184" s="620"/>
      <c r="B184" s="623" t="s">
        <v>306</v>
      </c>
      <c r="C184" s="166" t="s">
        <v>309</v>
      </c>
      <c r="D184" s="168">
        <v>0.5</v>
      </c>
      <c r="E184" s="167" t="s">
        <v>197</v>
      </c>
      <c r="F184" s="167" t="s">
        <v>195</v>
      </c>
      <c r="G184" s="168" t="s">
        <v>310</v>
      </c>
      <c r="H184" s="169">
        <v>4653</v>
      </c>
      <c r="I184" s="169">
        <v>4653</v>
      </c>
      <c r="J184" s="168"/>
      <c r="K184" s="168"/>
      <c r="L184" s="168"/>
      <c r="M184" s="521"/>
      <c r="N184" s="169"/>
    </row>
    <row r="185" spans="1:14" s="170" customFormat="1" ht="12.75" customHeight="1">
      <c r="A185" s="620"/>
      <c r="B185" s="621">
        <v>40519</v>
      </c>
      <c r="C185" s="166" t="s">
        <v>321</v>
      </c>
      <c r="D185" s="168">
        <v>0</v>
      </c>
      <c r="E185" s="167" t="s">
        <v>194</v>
      </c>
      <c r="F185" s="167" t="s">
        <v>293</v>
      </c>
      <c r="G185" s="168" t="s">
        <v>322</v>
      </c>
      <c r="H185" s="169">
        <v>0</v>
      </c>
      <c r="I185" s="169">
        <v>0</v>
      </c>
      <c r="J185" s="168"/>
      <c r="K185" s="168"/>
      <c r="L185" s="168"/>
      <c r="M185" s="521"/>
      <c r="N185" s="169" t="s">
        <v>348</v>
      </c>
    </row>
    <row r="186" spans="1:14" s="170" customFormat="1" ht="12.75" customHeight="1">
      <c r="A186" s="620"/>
      <c r="B186" s="623" t="s">
        <v>274</v>
      </c>
      <c r="C186" s="166" t="s">
        <v>366</v>
      </c>
      <c r="D186" s="168">
        <v>1</v>
      </c>
      <c r="E186" s="167" t="s">
        <v>197</v>
      </c>
      <c r="F186" s="167" t="s">
        <v>195</v>
      </c>
      <c r="G186" s="168" t="s">
        <v>200</v>
      </c>
      <c r="H186" s="169">
        <v>735</v>
      </c>
      <c r="I186" s="169"/>
      <c r="J186" s="168"/>
      <c r="K186" s="168"/>
      <c r="L186" s="168"/>
      <c r="M186" s="521"/>
      <c r="N186" s="169"/>
    </row>
    <row r="187" spans="1:14" s="170" customFormat="1" ht="12.75" customHeight="1">
      <c r="A187" s="620"/>
      <c r="B187" s="623" t="s">
        <v>306</v>
      </c>
      <c r="C187" s="166" t="s">
        <v>381</v>
      </c>
      <c r="D187" s="168">
        <v>0.5</v>
      </c>
      <c r="E187" s="167" t="s">
        <v>197</v>
      </c>
      <c r="F187" s="167" t="s">
        <v>195</v>
      </c>
      <c r="G187" s="168" t="s">
        <v>382</v>
      </c>
      <c r="H187" s="169">
        <v>8874</v>
      </c>
      <c r="I187" s="169">
        <v>233</v>
      </c>
      <c r="J187" s="168">
        <v>0.5</v>
      </c>
      <c r="K187" s="168"/>
      <c r="L187" s="168">
        <v>0.5</v>
      </c>
      <c r="M187" s="521"/>
      <c r="N187" s="169"/>
    </row>
    <row r="188" spans="1:14" s="170" customFormat="1" ht="12.75" customHeight="1">
      <c r="A188" s="620"/>
      <c r="B188" s="623">
        <v>40533</v>
      </c>
      <c r="C188" s="166" t="s">
        <v>504</v>
      </c>
      <c r="D188" s="168">
        <v>0</v>
      </c>
      <c r="E188" s="167" t="s">
        <v>194</v>
      </c>
      <c r="F188" s="167" t="s">
        <v>198</v>
      </c>
      <c r="G188" s="168" t="s">
        <v>272</v>
      </c>
      <c r="H188" s="169">
        <v>0</v>
      </c>
      <c r="I188" s="169"/>
      <c r="J188" s="168">
        <v>0.5</v>
      </c>
      <c r="K188" s="168"/>
      <c r="L188" s="168"/>
      <c r="M188" s="521"/>
      <c r="N188" s="169"/>
    </row>
    <row r="189" spans="1:14" s="170" customFormat="1" ht="12.75" customHeight="1">
      <c r="A189" s="620"/>
      <c r="B189" s="623">
        <v>40533</v>
      </c>
      <c r="C189" s="166" t="s">
        <v>505</v>
      </c>
      <c r="D189" s="168">
        <v>0</v>
      </c>
      <c r="E189" s="167" t="s">
        <v>194</v>
      </c>
      <c r="F189" s="167" t="s">
        <v>198</v>
      </c>
      <c r="G189" s="168" t="s">
        <v>272</v>
      </c>
      <c r="H189" s="169">
        <v>0</v>
      </c>
      <c r="I189" s="169"/>
      <c r="J189" s="168">
        <v>0.5</v>
      </c>
      <c r="K189" s="168"/>
      <c r="L189" s="168"/>
      <c r="M189" s="521"/>
      <c r="N189" s="169"/>
    </row>
    <row r="190" spans="1:14" s="170" customFormat="1" ht="12.75" customHeight="1">
      <c r="A190" s="620"/>
      <c r="B190" s="621">
        <v>40533</v>
      </c>
      <c r="C190" s="166" t="s">
        <v>506</v>
      </c>
      <c r="D190" s="168">
        <v>0</v>
      </c>
      <c r="E190" s="167" t="s">
        <v>194</v>
      </c>
      <c r="F190" s="167" t="s">
        <v>198</v>
      </c>
      <c r="G190" s="168" t="s">
        <v>272</v>
      </c>
      <c r="H190" s="169">
        <v>0</v>
      </c>
      <c r="I190" s="169"/>
      <c r="J190" s="168">
        <v>0.5</v>
      </c>
      <c r="K190" s="168"/>
      <c r="L190" s="168"/>
      <c r="M190" s="521"/>
      <c r="N190" s="169"/>
    </row>
    <row r="191" spans="1:14" s="170" customFormat="1" ht="12.75" customHeight="1">
      <c r="A191" s="620"/>
      <c r="B191" s="621" t="s">
        <v>212</v>
      </c>
      <c r="C191" s="166" t="s">
        <v>449</v>
      </c>
      <c r="D191" s="168">
        <v>0.5</v>
      </c>
      <c r="E191" s="167" t="s">
        <v>197</v>
      </c>
      <c r="F191" s="167" t="s">
        <v>195</v>
      </c>
      <c r="G191" s="168" t="s">
        <v>200</v>
      </c>
      <c r="H191" s="169">
        <v>1540</v>
      </c>
      <c r="I191" s="169"/>
      <c r="J191" s="168"/>
      <c r="K191" s="168"/>
      <c r="L191" s="168"/>
      <c r="M191" s="521"/>
      <c r="N191" s="166"/>
    </row>
    <row r="192" spans="1:14" s="170" customFormat="1" ht="12.75" customHeight="1">
      <c r="A192" s="620"/>
      <c r="B192" s="621">
        <v>40533</v>
      </c>
      <c r="C192" s="166" t="s">
        <v>449</v>
      </c>
      <c r="D192" s="168">
        <v>1</v>
      </c>
      <c r="E192" s="167" t="s">
        <v>194</v>
      </c>
      <c r="F192" s="167" t="s">
        <v>293</v>
      </c>
      <c r="G192" s="168" t="s">
        <v>520</v>
      </c>
      <c r="H192" s="169">
        <v>2700</v>
      </c>
      <c r="I192" s="169">
        <v>2700</v>
      </c>
      <c r="J192" s="168"/>
      <c r="K192" s="168"/>
      <c r="L192" s="168"/>
      <c r="M192" s="521"/>
      <c r="N192" s="166"/>
    </row>
    <row r="193" spans="1:14" s="586" customFormat="1" ht="12.75" customHeight="1">
      <c r="A193" s="577"/>
      <c r="B193" s="580">
        <v>40533</v>
      </c>
      <c r="C193" s="581" t="s">
        <v>516</v>
      </c>
      <c r="D193" s="582">
        <v>0</v>
      </c>
      <c r="E193" s="583" t="s">
        <v>2</v>
      </c>
      <c r="F193" s="583" t="s">
        <v>517</v>
      </c>
      <c r="G193" s="582" t="s">
        <v>518</v>
      </c>
      <c r="H193" s="584">
        <v>0</v>
      </c>
      <c r="I193" s="584"/>
      <c r="J193" s="582"/>
      <c r="K193" s="582"/>
      <c r="L193" s="582"/>
      <c r="M193" s="585"/>
      <c r="N193" s="581" t="s">
        <v>519</v>
      </c>
    </row>
    <row r="194" spans="1:14" s="176" customFormat="1" ht="12.75" customHeight="1">
      <c r="A194" s="171"/>
      <c r="B194" s="488"/>
      <c r="C194" s="172"/>
      <c r="D194" s="173"/>
      <c r="E194" s="174"/>
      <c r="F194" s="174"/>
      <c r="G194" s="173"/>
      <c r="H194" s="175"/>
      <c r="I194" s="175"/>
      <c r="J194" s="173"/>
      <c r="K194" s="173"/>
      <c r="L194" s="173"/>
      <c r="M194" s="522"/>
      <c r="N194" s="172"/>
    </row>
    <row r="195" spans="1:14" s="176" customFormat="1" ht="12.75" customHeight="1">
      <c r="A195" s="171"/>
      <c r="B195" s="488"/>
      <c r="C195" s="172"/>
      <c r="D195" s="173"/>
      <c r="E195" s="174"/>
      <c r="F195" s="174"/>
      <c r="G195" s="173"/>
      <c r="H195" s="175"/>
      <c r="I195" s="175"/>
      <c r="J195" s="173"/>
      <c r="K195" s="173"/>
      <c r="L195" s="173"/>
      <c r="M195" s="522"/>
      <c r="N195" s="172"/>
    </row>
    <row r="196" spans="1:14" s="179" customFormat="1" ht="12.75" customHeight="1" thickBot="1">
      <c r="A196" s="178"/>
      <c r="B196" s="489"/>
      <c r="D196" s="188"/>
      <c r="E196" s="189"/>
      <c r="F196" s="189"/>
      <c r="G196" s="188"/>
      <c r="H196" s="190"/>
      <c r="I196" s="190"/>
      <c r="J196" s="188"/>
      <c r="K196" s="188"/>
      <c r="L196" s="188"/>
      <c r="M196" s="523"/>
    </row>
    <row r="197" spans="1:14" s="165" customFormat="1" ht="16.5" customHeight="1">
      <c r="A197" s="158">
        <v>103330</v>
      </c>
      <c r="B197" s="195" t="s">
        <v>176</v>
      </c>
      <c r="C197" s="160"/>
      <c r="D197" s="160">
        <f>SUM(D198:D212)</f>
        <v>7.25</v>
      </c>
      <c r="E197" s="162"/>
      <c r="F197" s="162"/>
      <c r="G197" s="163"/>
      <c r="H197" s="180">
        <f t="shared" ref="H197:M197" si="16">SUM(H198:H212)</f>
        <v>28655</v>
      </c>
      <c r="I197" s="180">
        <f t="shared" si="16"/>
        <v>0</v>
      </c>
      <c r="J197" s="163">
        <f t="shared" si="16"/>
        <v>1</v>
      </c>
      <c r="K197" s="163">
        <f t="shared" si="16"/>
        <v>1</v>
      </c>
      <c r="L197" s="160">
        <f t="shared" si="16"/>
        <v>0</v>
      </c>
      <c r="M197" s="527">
        <f t="shared" si="16"/>
        <v>0</v>
      </c>
      <c r="N197" s="160"/>
    </row>
    <row r="198" spans="1:14" s="586" customFormat="1" ht="12.75" customHeight="1">
      <c r="A198" s="587"/>
      <c r="B198" s="593" t="s">
        <v>245</v>
      </c>
      <c r="C198" s="581" t="s">
        <v>215</v>
      </c>
      <c r="D198" s="589">
        <v>0.5</v>
      </c>
      <c r="E198" s="590" t="s">
        <v>197</v>
      </c>
      <c r="F198" s="590" t="s">
        <v>195</v>
      </c>
      <c r="G198" s="589" t="s">
        <v>209</v>
      </c>
      <c r="H198" s="591">
        <v>4231</v>
      </c>
      <c r="I198" s="591"/>
      <c r="J198" s="589"/>
      <c r="K198" s="589"/>
      <c r="L198" s="589"/>
      <c r="M198" s="592"/>
      <c r="N198" s="586" t="s">
        <v>514</v>
      </c>
    </row>
    <row r="199" spans="1:14" s="170" customFormat="1" ht="12.75" customHeight="1">
      <c r="A199" s="625"/>
      <c r="B199" s="623" t="s">
        <v>286</v>
      </c>
      <c r="C199" s="166" t="s">
        <v>285</v>
      </c>
      <c r="D199" s="168">
        <v>1</v>
      </c>
      <c r="E199" s="167" t="s">
        <v>203</v>
      </c>
      <c r="F199" s="167" t="s">
        <v>195</v>
      </c>
      <c r="G199" s="168" t="s">
        <v>272</v>
      </c>
      <c r="H199" s="634">
        <v>398</v>
      </c>
      <c r="I199" s="634"/>
      <c r="J199" s="635"/>
      <c r="K199" s="635"/>
      <c r="L199" s="635"/>
      <c r="M199" s="636"/>
    </row>
    <row r="200" spans="1:14" s="170" customFormat="1" ht="12.75" customHeight="1">
      <c r="A200" s="625"/>
      <c r="B200" s="623" t="s">
        <v>286</v>
      </c>
      <c r="C200" s="166" t="s">
        <v>287</v>
      </c>
      <c r="D200" s="168">
        <v>0.8</v>
      </c>
      <c r="E200" s="167" t="s">
        <v>203</v>
      </c>
      <c r="F200" s="167" t="s">
        <v>195</v>
      </c>
      <c r="G200" s="168" t="s">
        <v>200</v>
      </c>
      <c r="H200" s="634">
        <v>832</v>
      </c>
      <c r="I200" s="634"/>
      <c r="J200" s="635"/>
      <c r="K200" s="635"/>
      <c r="L200" s="635"/>
      <c r="M200" s="636"/>
    </row>
    <row r="201" spans="1:14" s="170" customFormat="1" ht="12.75" customHeight="1">
      <c r="A201" s="625"/>
      <c r="B201" s="623" t="s">
        <v>306</v>
      </c>
      <c r="C201" s="166" t="s">
        <v>314</v>
      </c>
      <c r="D201" s="168">
        <v>0.5</v>
      </c>
      <c r="E201" s="167" t="s">
        <v>197</v>
      </c>
      <c r="F201" s="167" t="s">
        <v>293</v>
      </c>
      <c r="G201" s="168" t="s">
        <v>206</v>
      </c>
      <c r="H201" s="634">
        <v>96</v>
      </c>
      <c r="I201" s="634"/>
      <c r="J201" s="635"/>
      <c r="K201" s="635">
        <v>0.5</v>
      </c>
      <c r="L201" s="635"/>
      <c r="M201" s="636"/>
    </row>
    <row r="202" spans="1:14" s="170" customFormat="1">
      <c r="A202" s="620"/>
      <c r="B202" s="621" t="s">
        <v>306</v>
      </c>
      <c r="C202" s="166" t="s">
        <v>392</v>
      </c>
      <c r="D202" s="168">
        <v>0.5</v>
      </c>
      <c r="E202" s="167" t="s">
        <v>197</v>
      </c>
      <c r="F202" s="167" t="s">
        <v>195</v>
      </c>
      <c r="G202" s="168" t="s">
        <v>200</v>
      </c>
      <c r="H202" s="169">
        <v>326</v>
      </c>
      <c r="I202" s="169"/>
      <c r="J202" s="168"/>
      <c r="K202" s="168"/>
      <c r="L202" s="168"/>
      <c r="M202" s="521"/>
      <c r="N202" s="166" t="s">
        <v>437</v>
      </c>
    </row>
    <row r="203" spans="1:14" s="170" customFormat="1" ht="12.75" customHeight="1">
      <c r="A203" s="625"/>
      <c r="B203" s="623" t="s">
        <v>34</v>
      </c>
      <c r="C203" s="166" t="s">
        <v>455</v>
      </c>
      <c r="D203" s="168">
        <v>0.5</v>
      </c>
      <c r="E203" s="167" t="s">
        <v>197</v>
      </c>
      <c r="F203" s="167" t="s">
        <v>195</v>
      </c>
      <c r="G203" s="168" t="s">
        <v>200</v>
      </c>
      <c r="H203" s="634">
        <v>922</v>
      </c>
      <c r="I203" s="634"/>
      <c r="J203" s="635"/>
      <c r="K203" s="635"/>
      <c r="L203" s="635"/>
      <c r="M203" s="636"/>
    </row>
    <row r="204" spans="1:14" s="586" customFormat="1" ht="12.75" customHeight="1">
      <c r="A204" s="587"/>
      <c r="B204" s="588">
        <v>40534</v>
      </c>
      <c r="C204" s="581" t="s">
        <v>462</v>
      </c>
      <c r="D204" s="589">
        <v>1</v>
      </c>
      <c r="E204" s="590" t="s">
        <v>194</v>
      </c>
      <c r="F204" s="590" t="s">
        <v>195</v>
      </c>
      <c r="G204" s="589" t="s">
        <v>207</v>
      </c>
      <c r="H204" s="591">
        <v>14375</v>
      </c>
      <c r="I204" s="591"/>
      <c r="J204" s="589"/>
      <c r="K204" s="589"/>
      <c r="L204" s="589"/>
      <c r="M204" s="592"/>
    </row>
    <row r="205" spans="1:14" s="170" customFormat="1" ht="12.75" customHeight="1">
      <c r="A205" s="625"/>
      <c r="B205" s="623">
        <v>40528</v>
      </c>
      <c r="C205" s="166" t="s">
        <v>463</v>
      </c>
      <c r="D205" s="635">
        <v>1</v>
      </c>
      <c r="E205" s="639" t="s">
        <v>194</v>
      </c>
      <c r="F205" s="639" t="s">
        <v>195</v>
      </c>
      <c r="G205" s="635" t="s">
        <v>206</v>
      </c>
      <c r="H205" s="634">
        <v>903</v>
      </c>
      <c r="I205" s="634"/>
      <c r="J205" s="635"/>
      <c r="K205" s="635"/>
      <c r="L205" s="635"/>
      <c r="M205" s="636"/>
    </row>
    <row r="206" spans="1:14" s="586" customFormat="1" ht="12.75" customHeight="1">
      <c r="A206" s="587"/>
      <c r="B206" s="588">
        <v>40520</v>
      </c>
      <c r="C206" s="581" t="s">
        <v>500</v>
      </c>
      <c r="D206" s="589">
        <v>0</v>
      </c>
      <c r="E206" s="590" t="s">
        <v>474</v>
      </c>
      <c r="F206" s="590" t="s">
        <v>195</v>
      </c>
      <c r="G206" s="589" t="s">
        <v>501</v>
      </c>
      <c r="H206" s="591">
        <v>0</v>
      </c>
      <c r="I206" s="591"/>
      <c r="J206" s="589"/>
      <c r="K206" s="589"/>
      <c r="L206" s="589"/>
      <c r="M206" s="592"/>
    </row>
    <row r="207" spans="1:14" s="176" customFormat="1" ht="12.75" customHeight="1">
      <c r="A207" s="177"/>
      <c r="B207" s="487" t="s">
        <v>502</v>
      </c>
      <c r="C207" s="172" t="s">
        <v>525</v>
      </c>
      <c r="D207" s="181">
        <v>1</v>
      </c>
      <c r="E207" s="182"/>
      <c r="F207" s="182"/>
      <c r="G207" s="181" t="s">
        <v>361</v>
      </c>
      <c r="H207" s="183">
        <v>6100</v>
      </c>
      <c r="I207" s="183"/>
      <c r="J207" s="181">
        <v>1</v>
      </c>
      <c r="K207" s="181"/>
      <c r="L207" s="181"/>
      <c r="M207" s="564"/>
    </row>
    <row r="208" spans="1:14" s="170" customFormat="1" ht="12.75" customHeight="1">
      <c r="A208" s="625"/>
      <c r="B208" s="623" t="s">
        <v>306</v>
      </c>
      <c r="C208" s="166" t="s">
        <v>528</v>
      </c>
      <c r="D208" s="635">
        <v>0.45</v>
      </c>
      <c r="E208" s="639" t="s">
        <v>197</v>
      </c>
      <c r="F208" s="639" t="s">
        <v>195</v>
      </c>
      <c r="G208" s="635" t="s">
        <v>206</v>
      </c>
      <c r="H208" s="634">
        <v>472</v>
      </c>
      <c r="I208" s="634"/>
      <c r="J208" s="635"/>
      <c r="K208" s="635">
        <v>0.5</v>
      </c>
      <c r="L208" s="635"/>
      <c r="M208" s="636"/>
    </row>
    <row r="209" spans="1:14" s="176" customFormat="1" ht="12.75" customHeight="1">
      <c r="A209" s="177"/>
      <c r="B209" s="487"/>
      <c r="C209" s="172"/>
      <c r="D209" s="181"/>
      <c r="E209" s="182"/>
      <c r="F209" s="182"/>
      <c r="G209" s="181"/>
      <c r="H209" s="183"/>
      <c r="I209" s="183"/>
      <c r="J209" s="181"/>
      <c r="K209" s="181"/>
      <c r="L209" s="181"/>
      <c r="M209" s="524"/>
    </row>
    <row r="210" spans="1:14" s="157" customFormat="1" ht="12.75" customHeight="1">
      <c r="A210" s="191"/>
      <c r="B210" s="569"/>
      <c r="C210" s="566"/>
      <c r="D210" s="568"/>
      <c r="E210" s="563"/>
      <c r="F210" s="563"/>
      <c r="G210" s="568"/>
      <c r="H210" s="572"/>
      <c r="I210" s="572"/>
      <c r="J210" s="568"/>
      <c r="K210" s="568"/>
      <c r="L210" s="568"/>
      <c r="M210" s="573"/>
    </row>
    <row r="211" spans="1:14" s="176" customFormat="1" ht="12.75" customHeight="1">
      <c r="A211" s="177"/>
      <c r="B211" s="487"/>
      <c r="C211" s="172"/>
      <c r="D211" s="181"/>
      <c r="E211" s="182"/>
      <c r="F211" s="182"/>
      <c r="G211" s="181"/>
      <c r="H211" s="183"/>
      <c r="I211" s="183"/>
      <c r="J211" s="181"/>
      <c r="K211" s="181"/>
      <c r="L211" s="181"/>
      <c r="M211" s="524"/>
    </row>
    <row r="212" spans="1:14" s="179" customFormat="1" ht="12.75" customHeight="1" thickBot="1">
      <c r="A212" s="187"/>
      <c r="B212" s="489"/>
      <c r="D212" s="188"/>
      <c r="E212" s="189"/>
      <c r="F212" s="189"/>
      <c r="G212" s="188"/>
      <c r="H212" s="190"/>
      <c r="I212" s="190"/>
      <c r="J212" s="188"/>
      <c r="K212" s="188"/>
      <c r="L212" s="188"/>
      <c r="M212" s="523"/>
      <c r="N212" s="190"/>
    </row>
    <row r="213" spans="1:14" s="165" customFormat="1" ht="16.5" customHeight="1">
      <c r="A213" s="158">
        <v>166742</v>
      </c>
      <c r="B213" s="195" t="s">
        <v>175</v>
      </c>
      <c r="C213" s="160"/>
      <c r="D213" s="163">
        <f>SUM(D214:D223)</f>
        <v>4.5</v>
      </c>
      <c r="E213" s="162"/>
      <c r="F213" s="162"/>
      <c r="G213" s="163"/>
      <c r="H213" s="180">
        <f t="shared" ref="H213:M213" si="17">SUM(H214:H223)</f>
        <v>20626</v>
      </c>
      <c r="I213" s="180">
        <f t="shared" si="17"/>
        <v>3564</v>
      </c>
      <c r="J213" s="163">
        <f t="shared" si="17"/>
        <v>0</v>
      </c>
      <c r="K213" s="163">
        <f t="shared" si="17"/>
        <v>0</v>
      </c>
      <c r="L213" s="163">
        <f t="shared" si="17"/>
        <v>0</v>
      </c>
      <c r="M213" s="525">
        <f t="shared" si="17"/>
        <v>0</v>
      </c>
      <c r="N213" s="180"/>
    </row>
    <row r="214" spans="1:14" s="170" customFormat="1">
      <c r="A214" s="620"/>
      <c r="B214" s="621">
        <v>40515</v>
      </c>
      <c r="C214" s="166" t="s">
        <v>292</v>
      </c>
      <c r="D214" s="168">
        <v>0.5</v>
      </c>
      <c r="E214" s="167" t="s">
        <v>203</v>
      </c>
      <c r="F214" s="167" t="s">
        <v>293</v>
      </c>
      <c r="G214" s="168" t="s">
        <v>294</v>
      </c>
      <c r="H214" s="169">
        <v>3564</v>
      </c>
      <c r="I214" s="169">
        <v>3564</v>
      </c>
      <c r="J214" s="168"/>
      <c r="K214" s="168"/>
      <c r="L214" s="168"/>
      <c r="M214" s="521"/>
      <c r="N214" s="169" t="s">
        <v>296</v>
      </c>
    </row>
    <row r="215" spans="1:14" s="170" customFormat="1">
      <c r="A215" s="620"/>
      <c r="B215" s="621" t="s">
        <v>289</v>
      </c>
      <c r="C215" s="166" t="s">
        <v>349</v>
      </c>
      <c r="D215" s="168">
        <v>1</v>
      </c>
      <c r="E215" s="167" t="s">
        <v>197</v>
      </c>
      <c r="F215" s="167" t="s">
        <v>195</v>
      </c>
      <c r="G215" s="168" t="s">
        <v>200</v>
      </c>
      <c r="H215" s="169">
        <v>1243</v>
      </c>
      <c r="I215" s="169"/>
      <c r="J215" s="168"/>
      <c r="K215" s="168"/>
      <c r="L215" s="168"/>
      <c r="M215" s="521"/>
      <c r="N215" s="169" t="s">
        <v>350</v>
      </c>
    </row>
    <row r="216" spans="1:14" s="170" customFormat="1">
      <c r="A216" s="620"/>
      <c r="B216" s="621">
        <v>40529</v>
      </c>
      <c r="C216" s="166" t="s">
        <v>444</v>
      </c>
      <c r="D216" s="168">
        <v>1</v>
      </c>
      <c r="E216" s="167" t="s">
        <v>194</v>
      </c>
      <c r="F216" s="167" t="s">
        <v>195</v>
      </c>
      <c r="G216" s="168" t="s">
        <v>207</v>
      </c>
      <c r="H216" s="169">
        <v>8590</v>
      </c>
      <c r="I216" s="169"/>
      <c r="J216" s="168"/>
      <c r="K216" s="168"/>
      <c r="L216" s="168"/>
      <c r="M216" s="521"/>
      <c r="N216" s="169"/>
    </row>
    <row r="217" spans="1:14" s="170" customFormat="1">
      <c r="A217" s="620"/>
      <c r="B217" s="621" t="s">
        <v>212</v>
      </c>
      <c r="C217" s="166" t="s">
        <v>456</v>
      </c>
      <c r="D217" s="168">
        <v>1</v>
      </c>
      <c r="E217" s="167" t="s">
        <v>197</v>
      </c>
      <c r="F217" s="167" t="s">
        <v>195</v>
      </c>
      <c r="G217" s="168" t="s">
        <v>200</v>
      </c>
      <c r="H217" s="169">
        <v>861</v>
      </c>
      <c r="I217" s="169"/>
      <c r="J217" s="168"/>
      <c r="K217" s="168"/>
      <c r="L217" s="168"/>
      <c r="M217" s="521"/>
      <c r="N217" s="169"/>
    </row>
    <row r="218" spans="1:14" s="170" customFormat="1">
      <c r="A218" s="620"/>
      <c r="B218" s="621">
        <v>40532</v>
      </c>
      <c r="C218" s="166" t="s">
        <v>461</v>
      </c>
      <c r="D218" s="168">
        <v>1</v>
      </c>
      <c r="E218" s="167" t="s">
        <v>194</v>
      </c>
      <c r="F218" s="167" t="s">
        <v>195</v>
      </c>
      <c r="G218" s="168" t="s">
        <v>308</v>
      </c>
      <c r="H218" s="169">
        <v>6368</v>
      </c>
      <c r="I218" s="169"/>
      <c r="J218" s="168"/>
      <c r="K218" s="168"/>
      <c r="L218" s="168"/>
      <c r="M218" s="521"/>
      <c r="N218" s="169"/>
    </row>
    <row r="219" spans="1:14" s="176" customFormat="1">
      <c r="A219" s="171"/>
      <c r="B219" s="488"/>
      <c r="C219" s="172"/>
      <c r="D219" s="173"/>
      <c r="E219" s="174"/>
      <c r="F219" s="174"/>
      <c r="G219" s="173"/>
      <c r="H219" s="175"/>
      <c r="I219" s="175"/>
      <c r="J219" s="173"/>
      <c r="K219" s="173"/>
      <c r="L219" s="173"/>
      <c r="M219" s="522"/>
      <c r="N219" s="175"/>
    </row>
    <row r="220" spans="1:14" s="176" customFormat="1">
      <c r="A220" s="171"/>
      <c r="B220" s="488"/>
      <c r="C220" s="172"/>
      <c r="D220" s="173"/>
      <c r="E220" s="174"/>
      <c r="F220" s="174"/>
      <c r="G220" s="173"/>
      <c r="H220" s="175"/>
      <c r="I220" s="175"/>
      <c r="J220" s="173"/>
      <c r="K220" s="173"/>
      <c r="L220" s="173"/>
      <c r="M220" s="522"/>
      <c r="N220" s="175"/>
    </row>
    <row r="221" spans="1:14" s="176" customFormat="1">
      <c r="A221" s="171"/>
      <c r="B221" s="488"/>
      <c r="C221" s="172"/>
      <c r="D221" s="173"/>
      <c r="E221" s="174"/>
      <c r="F221" s="174"/>
      <c r="G221" s="173"/>
      <c r="H221" s="175"/>
      <c r="I221" s="175"/>
      <c r="J221" s="173"/>
      <c r="K221" s="173"/>
      <c r="L221" s="173"/>
      <c r="M221" s="522"/>
      <c r="N221" s="175"/>
    </row>
    <row r="222" spans="1:14" s="176" customFormat="1">
      <c r="A222" s="171"/>
      <c r="B222" s="488"/>
      <c r="C222" s="172"/>
      <c r="D222" s="173"/>
      <c r="E222" s="174"/>
      <c r="F222" s="174"/>
      <c r="G222" s="173"/>
      <c r="H222" s="175"/>
      <c r="I222" s="175"/>
      <c r="J222" s="173"/>
      <c r="K222" s="173"/>
      <c r="L222" s="173"/>
      <c r="M222" s="522"/>
      <c r="N222" s="175"/>
    </row>
    <row r="223" spans="1:14" s="179" customFormat="1" ht="13.5" thickBot="1">
      <c r="A223" s="178"/>
      <c r="B223" s="489"/>
      <c r="D223" s="188"/>
      <c r="E223" s="189"/>
      <c r="F223" s="189"/>
      <c r="G223" s="188"/>
      <c r="H223" s="190"/>
      <c r="I223" s="190"/>
      <c r="J223" s="188"/>
      <c r="K223" s="188"/>
      <c r="L223" s="188"/>
      <c r="M223" s="523"/>
      <c r="N223" s="190"/>
    </row>
    <row r="224" spans="1:14" s="165" customFormat="1" ht="16.5" customHeight="1">
      <c r="A224" s="158">
        <v>104921</v>
      </c>
      <c r="B224" s="195" t="s">
        <v>174</v>
      </c>
      <c r="C224" s="160"/>
      <c r="D224" s="163">
        <f>SUM(D225:D236)</f>
        <v>4</v>
      </c>
      <c r="E224" s="162"/>
      <c r="F224" s="162"/>
      <c r="G224" s="163"/>
      <c r="H224" s="180">
        <f t="shared" ref="H224:M224" si="18">SUM(H225:H236)</f>
        <v>7883</v>
      </c>
      <c r="I224" s="180">
        <f t="shared" si="18"/>
        <v>0</v>
      </c>
      <c r="J224" s="163">
        <f t="shared" si="18"/>
        <v>0.5</v>
      </c>
      <c r="K224" s="163">
        <f t="shared" si="18"/>
        <v>0</v>
      </c>
      <c r="L224" s="163">
        <f t="shared" si="18"/>
        <v>0</v>
      </c>
      <c r="M224" s="525">
        <f t="shared" si="18"/>
        <v>0</v>
      </c>
      <c r="N224" s="180"/>
    </row>
    <row r="225" spans="1:14" s="586" customFormat="1">
      <c r="A225" s="587"/>
      <c r="B225" s="593" t="s">
        <v>245</v>
      </c>
      <c r="C225" s="581" t="s">
        <v>222</v>
      </c>
      <c r="D225" s="589">
        <v>0.5</v>
      </c>
      <c r="E225" s="590" t="s">
        <v>197</v>
      </c>
      <c r="F225" s="590" t="s">
        <v>195</v>
      </c>
      <c r="G225" s="589" t="s">
        <v>214</v>
      </c>
      <c r="H225" s="591">
        <v>1575</v>
      </c>
      <c r="I225" s="584"/>
      <c r="J225" s="582"/>
      <c r="K225" s="582"/>
      <c r="L225" s="582"/>
      <c r="M225" s="585"/>
      <c r="N225" s="584" t="s">
        <v>513</v>
      </c>
    </row>
    <row r="226" spans="1:14" s="170" customFormat="1">
      <c r="A226" s="625"/>
      <c r="B226" s="623" t="s">
        <v>306</v>
      </c>
      <c r="C226" s="166" t="s">
        <v>312</v>
      </c>
      <c r="D226" s="635">
        <v>0.5</v>
      </c>
      <c r="E226" s="639" t="s">
        <v>197</v>
      </c>
      <c r="F226" s="639" t="s">
        <v>195</v>
      </c>
      <c r="G226" s="635" t="s">
        <v>206</v>
      </c>
      <c r="H226" s="634">
        <v>446</v>
      </c>
      <c r="I226" s="169"/>
      <c r="J226" s="168">
        <v>0.5</v>
      </c>
      <c r="K226" s="168"/>
      <c r="L226" s="168"/>
      <c r="M226" s="521"/>
      <c r="N226" s="169"/>
    </row>
    <row r="227" spans="1:14" s="170" customFormat="1">
      <c r="A227" s="625"/>
      <c r="B227" s="623">
        <v>40528</v>
      </c>
      <c r="C227" s="166" t="s">
        <v>442</v>
      </c>
      <c r="D227" s="635">
        <v>1</v>
      </c>
      <c r="E227" s="639" t="s">
        <v>194</v>
      </c>
      <c r="F227" s="639" t="s">
        <v>195</v>
      </c>
      <c r="G227" s="635" t="s">
        <v>201</v>
      </c>
      <c r="H227" s="634">
        <v>1762</v>
      </c>
      <c r="I227" s="169"/>
      <c r="J227" s="168"/>
      <c r="K227" s="168"/>
      <c r="L227" s="168"/>
      <c r="M227" s="521"/>
      <c r="N227" s="169"/>
    </row>
    <row r="228" spans="1:14" s="170" customFormat="1">
      <c r="A228" s="625"/>
      <c r="B228" s="623" t="s">
        <v>212</v>
      </c>
      <c r="C228" s="166" t="s">
        <v>464</v>
      </c>
      <c r="D228" s="635">
        <v>1</v>
      </c>
      <c r="E228" s="639" t="s">
        <v>197</v>
      </c>
      <c r="F228" s="639" t="s">
        <v>195</v>
      </c>
      <c r="G228" s="635" t="s">
        <v>206</v>
      </c>
      <c r="H228" s="634">
        <v>169</v>
      </c>
      <c r="I228" s="169"/>
      <c r="J228" s="168"/>
      <c r="K228" s="168"/>
      <c r="L228" s="168"/>
      <c r="M228" s="521"/>
      <c r="N228" s="169"/>
    </row>
    <row r="229" spans="1:14" s="586" customFormat="1">
      <c r="A229" s="587"/>
      <c r="B229" s="588">
        <v>40534</v>
      </c>
      <c r="C229" s="581" t="s">
        <v>465</v>
      </c>
      <c r="D229" s="589">
        <v>1</v>
      </c>
      <c r="E229" s="590" t="s">
        <v>194</v>
      </c>
      <c r="F229" s="590" t="s">
        <v>195</v>
      </c>
      <c r="G229" s="589" t="s">
        <v>214</v>
      </c>
      <c r="H229" s="591">
        <v>3931</v>
      </c>
      <c r="I229" s="584"/>
      <c r="J229" s="582"/>
      <c r="K229" s="582"/>
      <c r="L229" s="582"/>
      <c r="M229" s="585"/>
      <c r="N229" s="584"/>
    </row>
    <row r="230" spans="1:14" s="157" customFormat="1">
      <c r="A230" s="191"/>
      <c r="B230" s="569"/>
      <c r="C230" s="566"/>
      <c r="D230" s="568"/>
      <c r="E230" s="563"/>
      <c r="F230" s="563"/>
      <c r="G230" s="568"/>
      <c r="H230" s="572"/>
      <c r="I230" s="565"/>
      <c r="J230" s="570"/>
      <c r="K230" s="570"/>
      <c r="L230" s="570"/>
      <c r="M230" s="571"/>
      <c r="N230" s="565"/>
    </row>
    <row r="231" spans="1:14" s="176" customFormat="1">
      <c r="A231" s="177"/>
      <c r="B231" s="487"/>
      <c r="C231" s="172"/>
      <c r="D231" s="181"/>
      <c r="E231" s="182"/>
      <c r="F231" s="182"/>
      <c r="G231" s="181"/>
      <c r="H231" s="183"/>
      <c r="I231" s="183"/>
      <c r="J231" s="181"/>
      <c r="K231" s="181"/>
      <c r="L231" s="181"/>
      <c r="M231" s="524"/>
    </row>
    <row r="232" spans="1:14" s="176" customFormat="1">
      <c r="A232" s="177"/>
      <c r="B232" s="487"/>
      <c r="C232" s="172"/>
      <c r="D232" s="181"/>
      <c r="E232" s="182"/>
      <c r="F232" s="182"/>
      <c r="G232" s="502"/>
      <c r="H232" s="183"/>
      <c r="I232" s="183"/>
      <c r="J232" s="181"/>
      <c r="K232" s="181"/>
      <c r="L232" s="181"/>
      <c r="M232" s="524"/>
    </row>
    <row r="233" spans="1:14" s="176" customFormat="1">
      <c r="A233" s="177"/>
      <c r="B233" s="487"/>
      <c r="C233" s="172"/>
      <c r="D233" s="181"/>
      <c r="E233" s="182"/>
      <c r="F233" s="182"/>
      <c r="G233" s="181"/>
      <c r="H233" s="183"/>
      <c r="I233" s="183"/>
      <c r="J233" s="181"/>
      <c r="K233" s="181"/>
      <c r="L233" s="181"/>
      <c r="M233" s="524"/>
    </row>
    <row r="234" spans="1:14" s="176" customFormat="1">
      <c r="A234" s="177"/>
      <c r="B234" s="487"/>
      <c r="C234" s="172"/>
      <c r="D234" s="181"/>
      <c r="E234" s="182"/>
      <c r="F234" s="182"/>
      <c r="G234" s="181"/>
      <c r="H234" s="183"/>
      <c r="I234" s="183"/>
      <c r="J234" s="181"/>
      <c r="K234" s="181"/>
      <c r="L234" s="181"/>
      <c r="M234" s="524"/>
    </row>
    <row r="235" spans="1:14" s="176" customFormat="1">
      <c r="A235" s="177"/>
      <c r="B235" s="487"/>
      <c r="C235" s="172"/>
      <c r="D235" s="181"/>
      <c r="E235" s="182"/>
      <c r="F235" s="182"/>
      <c r="G235" s="181"/>
      <c r="H235" s="183"/>
      <c r="I235" s="183"/>
      <c r="J235" s="181"/>
      <c r="K235" s="181"/>
      <c r="L235" s="181"/>
      <c r="M235" s="524"/>
    </row>
    <row r="236" spans="1:14" s="179" customFormat="1" ht="13.5" thickBot="1">
      <c r="A236" s="187"/>
      <c r="B236" s="489"/>
      <c r="D236" s="188"/>
      <c r="E236" s="189"/>
      <c r="F236" s="189"/>
      <c r="G236" s="188"/>
      <c r="H236" s="190"/>
      <c r="I236" s="190"/>
      <c r="J236" s="188"/>
      <c r="K236" s="188"/>
      <c r="L236" s="188"/>
      <c r="M236" s="523"/>
    </row>
    <row r="237" spans="1:14" s="165" customFormat="1" ht="16.5" customHeight="1">
      <c r="A237" s="193">
        <v>147675</v>
      </c>
      <c r="B237" s="496" t="s">
        <v>158</v>
      </c>
      <c r="C237" s="160"/>
      <c r="D237" s="185">
        <f>SUM(D238:D249)</f>
        <v>1.5</v>
      </c>
      <c r="E237" s="184"/>
      <c r="F237" s="184"/>
      <c r="G237" s="185"/>
      <c r="H237" s="164">
        <f t="shared" ref="H237:M237" si="19">SUM(H238:H249)</f>
        <v>16353</v>
      </c>
      <c r="I237" s="164">
        <f t="shared" si="19"/>
        <v>0</v>
      </c>
      <c r="J237" s="185">
        <f t="shared" si="19"/>
        <v>0</v>
      </c>
      <c r="K237" s="185">
        <f t="shared" si="19"/>
        <v>0</v>
      </c>
      <c r="L237" s="185">
        <f t="shared" si="19"/>
        <v>0</v>
      </c>
      <c r="M237" s="526">
        <f t="shared" si="19"/>
        <v>0</v>
      </c>
      <c r="N237" s="180"/>
    </row>
    <row r="238" spans="1:14" s="586" customFormat="1">
      <c r="A238" s="587"/>
      <c r="B238" s="588">
        <v>40534</v>
      </c>
      <c r="C238" s="581" t="s">
        <v>269</v>
      </c>
      <c r="D238" s="589">
        <v>1</v>
      </c>
      <c r="E238" s="590" t="s">
        <v>194</v>
      </c>
      <c r="F238" s="590" t="s">
        <v>195</v>
      </c>
      <c r="G238" s="589" t="s">
        <v>207</v>
      </c>
      <c r="H238" s="591">
        <v>15834</v>
      </c>
      <c r="I238" s="584"/>
      <c r="J238" s="582"/>
      <c r="K238" s="582"/>
      <c r="L238" s="582"/>
      <c r="M238" s="585"/>
      <c r="N238" s="584"/>
    </row>
    <row r="239" spans="1:14" s="170" customFormat="1">
      <c r="A239" s="625"/>
      <c r="B239" s="623">
        <v>40529</v>
      </c>
      <c r="C239" s="166" t="s">
        <v>393</v>
      </c>
      <c r="D239" s="635">
        <v>0.5</v>
      </c>
      <c r="E239" s="639" t="s">
        <v>197</v>
      </c>
      <c r="F239" s="639" t="s">
        <v>203</v>
      </c>
      <c r="G239" s="635" t="s">
        <v>200</v>
      </c>
      <c r="H239" s="634">
        <v>519</v>
      </c>
      <c r="I239" s="169"/>
      <c r="J239" s="168"/>
      <c r="K239" s="168"/>
      <c r="L239" s="168"/>
      <c r="M239" s="521"/>
      <c r="N239" s="169"/>
    </row>
    <row r="240" spans="1:14" s="176" customFormat="1">
      <c r="A240" s="177"/>
      <c r="B240" s="487"/>
      <c r="C240" s="172"/>
      <c r="D240" s="181"/>
      <c r="E240" s="182"/>
      <c r="F240" s="182"/>
      <c r="G240" s="181"/>
      <c r="H240" s="183"/>
      <c r="I240" s="175"/>
      <c r="J240" s="173"/>
      <c r="K240" s="173"/>
      <c r="L240" s="173"/>
      <c r="M240" s="522"/>
      <c r="N240" s="175"/>
    </row>
    <row r="241" spans="1:14" s="176" customFormat="1">
      <c r="A241" s="186"/>
      <c r="B241" s="488"/>
      <c r="C241" s="172"/>
      <c r="D241" s="173"/>
      <c r="E241" s="174"/>
      <c r="F241" s="174"/>
      <c r="G241" s="173"/>
      <c r="H241" s="175"/>
      <c r="I241" s="175"/>
      <c r="J241" s="173"/>
      <c r="K241" s="173"/>
      <c r="L241" s="173"/>
      <c r="M241" s="522"/>
      <c r="N241" s="175"/>
    </row>
    <row r="242" spans="1:14" s="176" customFormat="1">
      <c r="A242" s="186"/>
      <c r="B242" s="488"/>
      <c r="C242" s="172"/>
      <c r="D242" s="173"/>
      <c r="E242" s="174"/>
      <c r="F242" s="174"/>
      <c r="G242" s="173"/>
      <c r="H242" s="175"/>
      <c r="I242" s="175"/>
      <c r="J242" s="173"/>
      <c r="K242" s="173"/>
      <c r="L242" s="173"/>
      <c r="M242" s="522"/>
      <c r="N242" s="175"/>
    </row>
    <row r="243" spans="1:14" s="176" customFormat="1">
      <c r="A243" s="186"/>
      <c r="B243" s="488"/>
      <c r="C243" s="172"/>
      <c r="D243" s="173"/>
      <c r="E243" s="174"/>
      <c r="F243" s="174"/>
      <c r="G243" s="173"/>
      <c r="H243" s="175"/>
      <c r="I243" s="175"/>
      <c r="J243" s="173"/>
      <c r="K243" s="173"/>
      <c r="L243" s="173"/>
      <c r="M243" s="522"/>
      <c r="N243" s="175"/>
    </row>
    <row r="244" spans="1:14" s="176" customFormat="1">
      <c r="A244" s="186"/>
      <c r="B244" s="488"/>
      <c r="C244" s="172"/>
      <c r="D244" s="173"/>
      <c r="E244" s="174"/>
      <c r="F244" s="174"/>
      <c r="G244" s="173"/>
      <c r="H244" s="175"/>
      <c r="I244" s="175"/>
      <c r="J244" s="173"/>
      <c r="K244" s="173"/>
      <c r="L244" s="173"/>
      <c r="M244" s="522"/>
      <c r="N244" s="175"/>
    </row>
    <row r="245" spans="1:14" s="176" customFormat="1">
      <c r="A245" s="186"/>
      <c r="B245" s="488"/>
      <c r="C245" s="172"/>
      <c r="D245" s="173"/>
      <c r="E245" s="174"/>
      <c r="F245" s="174"/>
      <c r="G245" s="173"/>
      <c r="H245" s="175"/>
      <c r="I245" s="175"/>
      <c r="J245" s="173"/>
      <c r="K245" s="173"/>
      <c r="L245" s="173"/>
      <c r="M245" s="522"/>
      <c r="N245" s="175"/>
    </row>
    <row r="246" spans="1:14" s="176" customFormat="1">
      <c r="A246" s="186"/>
      <c r="B246" s="488"/>
      <c r="C246" s="172"/>
      <c r="D246" s="173"/>
      <c r="E246" s="174"/>
      <c r="F246" s="174"/>
      <c r="G246" s="173"/>
      <c r="H246" s="175"/>
      <c r="I246" s="175"/>
      <c r="J246" s="173"/>
      <c r="K246" s="173"/>
      <c r="L246" s="173"/>
      <c r="M246" s="522"/>
      <c r="N246" s="175"/>
    </row>
    <row r="247" spans="1:14" s="176" customFormat="1">
      <c r="A247" s="186"/>
      <c r="B247" s="488"/>
      <c r="C247" s="172"/>
      <c r="D247" s="173"/>
      <c r="E247" s="174"/>
      <c r="F247" s="174"/>
      <c r="G247" s="173"/>
      <c r="H247" s="175"/>
      <c r="I247" s="175"/>
      <c r="J247" s="173"/>
      <c r="K247" s="173"/>
      <c r="L247" s="173"/>
      <c r="M247" s="522"/>
      <c r="N247" s="175"/>
    </row>
    <row r="248" spans="1:14" s="176" customFormat="1">
      <c r="A248" s="186"/>
      <c r="B248" s="488"/>
      <c r="C248" s="172"/>
      <c r="D248" s="173"/>
      <c r="E248" s="174"/>
      <c r="F248" s="174"/>
      <c r="G248" s="173"/>
      <c r="H248" s="175"/>
      <c r="I248" s="175"/>
      <c r="J248" s="173"/>
      <c r="K248" s="173"/>
      <c r="L248" s="173"/>
      <c r="M248" s="522"/>
      <c r="N248" s="175"/>
    </row>
    <row r="249" spans="1:14" s="179" customFormat="1" ht="13.5" thickBot="1">
      <c r="A249" s="187"/>
      <c r="B249" s="489"/>
      <c r="D249" s="188"/>
      <c r="E249" s="189"/>
      <c r="F249" s="189"/>
      <c r="G249" s="188"/>
      <c r="H249" s="190"/>
      <c r="I249" s="190"/>
      <c r="J249" s="188"/>
      <c r="K249" s="188"/>
      <c r="L249" s="188"/>
      <c r="M249" s="523"/>
      <c r="N249" s="190"/>
    </row>
    <row r="250" spans="1:14" s="165" customFormat="1" ht="16.5" customHeight="1">
      <c r="A250" s="158">
        <v>709985</v>
      </c>
      <c r="B250" s="195" t="s">
        <v>157</v>
      </c>
      <c r="C250" s="160"/>
      <c r="D250" s="161">
        <f>SUM(D251:D260)</f>
        <v>2.99</v>
      </c>
      <c r="E250" s="162"/>
      <c r="F250" s="162"/>
      <c r="G250" s="163"/>
      <c r="H250" s="180">
        <f t="shared" ref="H250:M250" si="20">SUM(H251:H260)</f>
        <v>7734</v>
      </c>
      <c r="I250" s="180">
        <f t="shared" si="20"/>
        <v>0</v>
      </c>
      <c r="J250" s="163">
        <f t="shared" si="20"/>
        <v>0</v>
      </c>
      <c r="K250" s="163">
        <f t="shared" si="20"/>
        <v>0</v>
      </c>
      <c r="L250" s="163">
        <f t="shared" si="20"/>
        <v>0</v>
      </c>
      <c r="M250" s="525">
        <f t="shared" si="20"/>
        <v>0</v>
      </c>
      <c r="N250" s="180"/>
    </row>
    <row r="251" spans="1:14" s="170" customFormat="1" ht="12.75" customHeight="1">
      <c r="A251" s="622"/>
      <c r="B251" s="621" t="s">
        <v>315</v>
      </c>
      <c r="C251" s="166" t="s">
        <v>316</v>
      </c>
      <c r="D251" s="168">
        <v>1</v>
      </c>
      <c r="E251" s="167" t="s">
        <v>197</v>
      </c>
      <c r="F251" s="167" t="s">
        <v>195</v>
      </c>
      <c r="G251" s="168" t="s">
        <v>214</v>
      </c>
      <c r="H251" s="169">
        <v>5204</v>
      </c>
      <c r="I251" s="169"/>
      <c r="J251" s="168"/>
      <c r="K251" s="168"/>
      <c r="L251" s="168"/>
      <c r="M251" s="521"/>
      <c r="N251" s="169"/>
    </row>
    <row r="252" spans="1:14" s="170" customFormat="1" ht="12.75" customHeight="1">
      <c r="A252" s="622"/>
      <c r="B252" s="621" t="s">
        <v>289</v>
      </c>
      <c r="C252" s="166" t="s">
        <v>351</v>
      </c>
      <c r="D252" s="168">
        <v>1</v>
      </c>
      <c r="E252" s="167" t="s">
        <v>203</v>
      </c>
      <c r="F252" s="167" t="s">
        <v>195</v>
      </c>
      <c r="G252" s="168" t="s">
        <v>200</v>
      </c>
      <c r="H252" s="169">
        <v>1779</v>
      </c>
      <c r="I252" s="169"/>
      <c r="J252" s="168"/>
      <c r="K252" s="168"/>
      <c r="L252" s="168"/>
      <c r="M252" s="521"/>
      <c r="N252" s="169"/>
    </row>
    <row r="253" spans="1:14" s="170" customFormat="1" ht="12.75" customHeight="1">
      <c r="A253" s="622"/>
      <c r="B253" s="621" t="s">
        <v>274</v>
      </c>
      <c r="C253" s="166" t="s">
        <v>373</v>
      </c>
      <c r="D253" s="655">
        <v>0.99</v>
      </c>
      <c r="E253" s="167" t="s">
        <v>197</v>
      </c>
      <c r="F253" s="167" t="s">
        <v>195</v>
      </c>
      <c r="G253" s="168" t="s">
        <v>201</v>
      </c>
      <c r="H253" s="169">
        <v>751</v>
      </c>
      <c r="I253" s="169"/>
      <c r="J253" s="168"/>
      <c r="K253" s="168"/>
      <c r="L253" s="168"/>
      <c r="M253" s="521"/>
      <c r="N253" s="656"/>
    </row>
    <row r="254" spans="1:14" s="176" customFormat="1" ht="12.75" customHeight="1">
      <c r="A254" s="177"/>
      <c r="B254" s="487"/>
      <c r="C254" s="172"/>
      <c r="D254" s="181"/>
      <c r="E254" s="182"/>
      <c r="F254" s="182"/>
      <c r="G254" s="181"/>
      <c r="H254" s="183"/>
      <c r="I254" s="183"/>
      <c r="J254" s="181"/>
      <c r="K254" s="181"/>
      <c r="L254" s="181"/>
      <c r="M254" s="524"/>
    </row>
    <row r="255" spans="1:14" s="176" customFormat="1" ht="12.75" customHeight="1">
      <c r="A255" s="177"/>
      <c r="B255" s="487"/>
      <c r="C255" s="172"/>
      <c r="D255" s="181"/>
      <c r="E255" s="182"/>
      <c r="F255" s="182"/>
      <c r="G255" s="181"/>
      <c r="H255" s="183"/>
      <c r="I255" s="183"/>
      <c r="J255" s="181"/>
      <c r="K255" s="181"/>
      <c r="L255" s="181"/>
      <c r="M255" s="524"/>
    </row>
    <row r="256" spans="1:14" s="176" customFormat="1" ht="12.75" customHeight="1">
      <c r="A256" s="177"/>
      <c r="B256" s="487"/>
      <c r="C256" s="172"/>
      <c r="D256" s="181"/>
      <c r="E256" s="182"/>
      <c r="F256" s="182"/>
      <c r="G256" s="181"/>
      <c r="H256" s="183"/>
      <c r="I256" s="183"/>
      <c r="J256" s="181"/>
      <c r="K256" s="181"/>
      <c r="L256" s="181"/>
      <c r="M256" s="524"/>
    </row>
    <row r="257" spans="1:14" s="176" customFormat="1" ht="12.75" customHeight="1">
      <c r="A257" s="177"/>
      <c r="B257" s="487"/>
      <c r="D257" s="181"/>
      <c r="E257" s="182"/>
      <c r="F257" s="182"/>
      <c r="G257" s="181"/>
      <c r="H257" s="183"/>
      <c r="I257" s="183"/>
      <c r="J257" s="181"/>
      <c r="K257" s="181"/>
      <c r="L257" s="181"/>
      <c r="M257" s="524"/>
      <c r="N257" s="175"/>
    </row>
    <row r="258" spans="1:14" s="176" customFormat="1" ht="12.75" customHeight="1">
      <c r="A258" s="177"/>
      <c r="B258" s="488"/>
      <c r="C258" s="172"/>
      <c r="D258" s="173"/>
      <c r="E258" s="174"/>
      <c r="F258" s="174"/>
      <c r="G258" s="173"/>
      <c r="H258" s="175"/>
      <c r="I258" s="183"/>
      <c r="J258" s="181"/>
      <c r="K258" s="181"/>
      <c r="L258" s="181"/>
      <c r="M258" s="524"/>
      <c r="N258" s="175"/>
    </row>
    <row r="259" spans="1:14" s="176" customFormat="1" ht="12.75" customHeight="1">
      <c r="A259" s="177"/>
      <c r="B259" s="487"/>
      <c r="C259" s="172"/>
      <c r="D259" s="181"/>
      <c r="E259" s="182"/>
      <c r="F259" s="182"/>
      <c r="G259" s="181"/>
      <c r="H259" s="183"/>
      <c r="I259" s="183"/>
      <c r="J259" s="181"/>
      <c r="K259" s="181"/>
      <c r="L259" s="181"/>
      <c r="M259" s="524"/>
      <c r="N259" s="175"/>
    </row>
    <row r="260" spans="1:14" s="179" customFormat="1" ht="12.75" customHeight="1" thickBot="1">
      <c r="A260" s="187"/>
      <c r="B260" s="489"/>
      <c r="E260" s="503"/>
      <c r="F260" s="503"/>
      <c r="H260" s="190"/>
      <c r="I260" s="190"/>
      <c r="J260" s="188"/>
      <c r="K260" s="188"/>
      <c r="L260" s="188"/>
      <c r="M260" s="523"/>
    </row>
    <row r="261" spans="1:14" s="165" customFormat="1" ht="16.5" customHeight="1">
      <c r="A261" s="158">
        <v>156710</v>
      </c>
      <c r="B261" s="195" t="s">
        <v>156</v>
      </c>
      <c r="C261" s="160"/>
      <c r="D261" s="163">
        <f>SUM(D262:D271)</f>
        <v>0</v>
      </c>
      <c r="E261" s="162"/>
      <c r="F261" s="162"/>
      <c r="G261" s="163"/>
      <c r="H261" s="180">
        <f t="shared" ref="H261:M261" si="21">SUM(H262:H271)</f>
        <v>0</v>
      </c>
      <c r="I261" s="180">
        <f t="shared" si="21"/>
        <v>0</v>
      </c>
      <c r="J261" s="163">
        <f t="shared" si="21"/>
        <v>0</v>
      </c>
      <c r="K261" s="163">
        <f t="shared" si="21"/>
        <v>0</v>
      </c>
      <c r="L261" s="163">
        <f t="shared" si="21"/>
        <v>0</v>
      </c>
      <c r="M261" s="525">
        <f t="shared" si="21"/>
        <v>0</v>
      </c>
      <c r="N261" s="180" t="s">
        <v>9</v>
      </c>
    </row>
    <row r="262" spans="1:14" s="176" customFormat="1" ht="12.75" customHeight="1">
      <c r="A262" s="171"/>
      <c r="B262" s="488"/>
      <c r="C262" s="172"/>
      <c r="D262" s="173"/>
      <c r="E262" s="174"/>
      <c r="F262" s="174"/>
      <c r="G262" s="173"/>
      <c r="H262" s="175"/>
      <c r="I262" s="175"/>
      <c r="J262" s="173"/>
      <c r="K262" s="173"/>
      <c r="L262" s="173"/>
      <c r="M262" s="522"/>
      <c r="N262" s="172"/>
    </row>
    <row r="263" spans="1:14" s="176" customFormat="1" ht="12.75" customHeight="1">
      <c r="A263" s="171"/>
      <c r="B263" s="488"/>
      <c r="C263" s="172"/>
      <c r="D263" s="173"/>
      <c r="E263" s="174"/>
      <c r="F263" s="174"/>
      <c r="G263" s="173"/>
      <c r="H263" s="175"/>
      <c r="I263" s="175"/>
      <c r="J263" s="173"/>
      <c r="K263" s="173"/>
      <c r="L263" s="173"/>
      <c r="M263" s="522"/>
      <c r="N263" s="194"/>
    </row>
    <row r="264" spans="1:14" s="176" customFormat="1" ht="12.75" customHeight="1">
      <c r="A264" s="171"/>
      <c r="B264" s="488"/>
      <c r="C264" s="172"/>
      <c r="D264" s="173"/>
      <c r="E264" s="174"/>
      <c r="F264" s="174"/>
      <c r="G264" s="173"/>
      <c r="H264" s="175"/>
      <c r="I264" s="175"/>
      <c r="J264" s="173"/>
      <c r="K264" s="173"/>
      <c r="L264" s="173"/>
      <c r="M264" s="522"/>
      <c r="N264" s="172"/>
    </row>
    <row r="265" spans="1:14" s="176" customFormat="1" ht="12.75" customHeight="1">
      <c r="A265" s="171"/>
      <c r="B265" s="488"/>
      <c r="C265" s="172"/>
      <c r="D265" s="173"/>
      <c r="E265" s="174"/>
      <c r="F265" s="174"/>
      <c r="G265" s="173"/>
      <c r="H265" s="175"/>
      <c r="I265" s="175"/>
      <c r="J265" s="173"/>
      <c r="K265" s="173"/>
      <c r="L265" s="173"/>
      <c r="M265" s="522"/>
      <c r="N265" s="172"/>
    </row>
    <row r="266" spans="1:14" s="176" customFormat="1" ht="12.75" customHeight="1">
      <c r="A266" s="171"/>
      <c r="B266" s="488"/>
      <c r="C266" s="172"/>
      <c r="D266" s="173"/>
      <c r="E266" s="174"/>
      <c r="F266" s="174"/>
      <c r="G266" s="173"/>
      <c r="H266" s="175"/>
      <c r="I266" s="175"/>
      <c r="J266" s="173"/>
      <c r="K266" s="173"/>
      <c r="L266" s="173"/>
      <c r="M266" s="522"/>
      <c r="N266" s="172"/>
    </row>
    <row r="267" spans="1:14" s="176" customFormat="1" ht="12.75" customHeight="1">
      <c r="A267" s="171"/>
      <c r="B267" s="488"/>
      <c r="C267" s="172"/>
      <c r="D267" s="173"/>
      <c r="E267" s="174"/>
      <c r="F267" s="174"/>
      <c r="G267" s="173"/>
      <c r="H267" s="175"/>
      <c r="I267" s="175"/>
      <c r="J267" s="173"/>
      <c r="K267" s="173"/>
      <c r="L267" s="173"/>
      <c r="M267" s="522"/>
    </row>
    <row r="268" spans="1:14" s="176" customFormat="1" ht="12.75" customHeight="1">
      <c r="A268" s="177"/>
      <c r="B268" s="487"/>
      <c r="C268" s="172"/>
      <c r="D268" s="181"/>
      <c r="E268" s="182"/>
      <c r="F268" s="182"/>
      <c r="G268" s="181"/>
      <c r="H268" s="175"/>
      <c r="I268" s="183"/>
      <c r="J268" s="181"/>
      <c r="K268" s="181"/>
      <c r="L268" s="181"/>
      <c r="M268" s="524"/>
      <c r="N268" s="172"/>
    </row>
    <row r="269" spans="1:14" s="176" customFormat="1" ht="12.75" customHeight="1">
      <c r="A269" s="177"/>
      <c r="B269" s="487"/>
      <c r="D269" s="181"/>
      <c r="E269" s="182"/>
      <c r="F269" s="182"/>
      <c r="G269" s="181"/>
      <c r="H269" s="183"/>
      <c r="I269" s="183"/>
      <c r="J269" s="181"/>
      <c r="K269" s="181"/>
      <c r="L269" s="181"/>
      <c r="M269" s="524"/>
    </row>
    <row r="270" spans="1:14" s="176" customFormat="1" ht="12.75" customHeight="1">
      <c r="A270" s="171"/>
      <c r="B270" s="488"/>
      <c r="C270" s="172"/>
      <c r="D270" s="173"/>
      <c r="E270" s="174"/>
      <c r="F270" s="174"/>
      <c r="G270" s="173"/>
      <c r="H270" s="175"/>
      <c r="I270" s="175"/>
      <c r="J270" s="173"/>
      <c r="K270" s="173"/>
      <c r="L270" s="173"/>
      <c r="M270" s="522"/>
      <c r="N270" s="172"/>
    </row>
    <row r="271" spans="1:14" s="179" customFormat="1" ht="12.75" customHeight="1" thickBot="1">
      <c r="A271" s="178"/>
      <c r="B271" s="489"/>
      <c r="D271" s="188"/>
      <c r="E271" s="189"/>
      <c r="F271" s="189"/>
      <c r="G271" s="188"/>
      <c r="H271" s="190"/>
      <c r="I271" s="190"/>
      <c r="J271" s="188"/>
      <c r="K271" s="188"/>
      <c r="L271" s="188"/>
      <c r="M271" s="523"/>
      <c r="N271" s="190"/>
    </row>
    <row r="272" spans="1:14" s="165" customFormat="1" ht="16.5" customHeight="1">
      <c r="A272" s="158">
        <v>158922</v>
      </c>
      <c r="B272" s="195" t="s">
        <v>159</v>
      </c>
      <c r="C272" s="160"/>
      <c r="D272" s="163">
        <f>SUM(D273:D286)</f>
        <v>7</v>
      </c>
      <c r="E272" s="162"/>
      <c r="F272" s="162"/>
      <c r="G272" s="163"/>
      <c r="H272" s="180">
        <f t="shared" ref="H272:M272" si="22">SUM(H273:H286)</f>
        <v>71469</v>
      </c>
      <c r="I272" s="180">
        <f t="shared" si="22"/>
        <v>2929</v>
      </c>
      <c r="J272" s="163">
        <f t="shared" si="22"/>
        <v>1</v>
      </c>
      <c r="K272" s="163">
        <f t="shared" si="22"/>
        <v>0</v>
      </c>
      <c r="L272" s="163">
        <f t="shared" si="22"/>
        <v>0</v>
      </c>
      <c r="M272" s="538">
        <f t="shared" si="22"/>
        <v>0</v>
      </c>
      <c r="N272" s="180"/>
    </row>
    <row r="273" spans="1:14" s="586" customFormat="1">
      <c r="A273" s="579"/>
      <c r="B273" s="578" t="s">
        <v>245</v>
      </c>
      <c r="C273" s="581" t="s">
        <v>218</v>
      </c>
      <c r="D273" s="582">
        <v>0.5</v>
      </c>
      <c r="E273" s="583" t="s">
        <v>197</v>
      </c>
      <c r="F273" s="583" t="s">
        <v>195</v>
      </c>
      <c r="G273" s="582" t="s">
        <v>201</v>
      </c>
      <c r="H273" s="584">
        <v>455</v>
      </c>
      <c r="I273" s="584"/>
      <c r="J273" s="582"/>
      <c r="K273" s="582"/>
      <c r="L273" s="582"/>
      <c r="M273" s="585"/>
      <c r="N273" s="584" t="s">
        <v>246</v>
      </c>
    </row>
    <row r="274" spans="1:14" s="170" customFormat="1">
      <c r="A274" s="622"/>
      <c r="B274" s="621">
        <v>40515</v>
      </c>
      <c r="C274" s="166" t="s">
        <v>244</v>
      </c>
      <c r="D274" s="168">
        <v>1</v>
      </c>
      <c r="E274" s="167" t="s">
        <v>194</v>
      </c>
      <c r="F274" s="167" t="s">
        <v>195</v>
      </c>
      <c r="G274" s="168" t="s">
        <v>214</v>
      </c>
      <c r="H274" s="169">
        <v>4207</v>
      </c>
      <c r="I274" s="169"/>
      <c r="J274" s="168"/>
      <c r="K274" s="168"/>
      <c r="L274" s="168"/>
      <c r="M274" s="521"/>
      <c r="N274" s="169"/>
    </row>
    <row r="275" spans="1:14" s="176" customFormat="1">
      <c r="A275" s="171"/>
      <c r="B275" s="488" t="s">
        <v>251</v>
      </c>
      <c r="C275" s="172" t="s">
        <v>254</v>
      </c>
      <c r="D275" s="173">
        <v>0.5</v>
      </c>
      <c r="E275" s="174"/>
      <c r="F275" s="174"/>
      <c r="G275" s="173" t="s">
        <v>255</v>
      </c>
      <c r="H275" s="175">
        <v>2929</v>
      </c>
      <c r="I275" s="175">
        <v>2929</v>
      </c>
      <c r="J275" s="173"/>
      <c r="K275" s="173"/>
      <c r="L275" s="173"/>
      <c r="M275" s="522"/>
      <c r="N275" s="175"/>
    </row>
    <row r="276" spans="1:14" s="170" customFormat="1">
      <c r="A276" s="620"/>
      <c r="B276" s="621" t="s">
        <v>289</v>
      </c>
      <c r="C276" s="166" t="s">
        <v>317</v>
      </c>
      <c r="D276" s="168">
        <v>1</v>
      </c>
      <c r="E276" s="167" t="s">
        <v>318</v>
      </c>
      <c r="F276" s="167" t="s">
        <v>195</v>
      </c>
      <c r="G276" s="168" t="s">
        <v>200</v>
      </c>
      <c r="H276" s="169">
        <v>886</v>
      </c>
      <c r="I276" s="169"/>
      <c r="J276" s="168"/>
      <c r="K276" s="168"/>
      <c r="L276" s="168"/>
      <c r="M276" s="521"/>
      <c r="N276" s="169" t="s">
        <v>319</v>
      </c>
    </row>
    <row r="277" spans="1:14" s="170" customFormat="1">
      <c r="A277" s="620"/>
      <c r="B277" s="621">
        <v>40520</v>
      </c>
      <c r="C277" s="166" t="s">
        <v>323</v>
      </c>
      <c r="D277" s="168">
        <v>1</v>
      </c>
      <c r="E277" s="167" t="s">
        <v>194</v>
      </c>
      <c r="F277" s="167" t="s">
        <v>195</v>
      </c>
      <c r="G277" s="168" t="s">
        <v>214</v>
      </c>
      <c r="H277" s="169">
        <v>4390</v>
      </c>
      <c r="I277" s="169"/>
      <c r="J277" s="168">
        <v>1</v>
      </c>
      <c r="K277" s="168"/>
      <c r="L277" s="168"/>
      <c r="M277" s="521"/>
      <c r="N277" s="169"/>
    </row>
    <row r="278" spans="1:14" s="170" customFormat="1">
      <c r="A278" s="620"/>
      <c r="B278" s="621">
        <v>40519</v>
      </c>
      <c r="C278" s="166" t="s">
        <v>328</v>
      </c>
      <c r="D278" s="168">
        <v>0.5</v>
      </c>
      <c r="E278" s="167" t="s">
        <v>194</v>
      </c>
      <c r="F278" s="167" t="s">
        <v>195</v>
      </c>
      <c r="G278" s="168" t="s">
        <v>200</v>
      </c>
      <c r="H278" s="169">
        <v>425</v>
      </c>
      <c r="I278" s="169"/>
      <c r="J278" s="168"/>
      <c r="K278" s="168"/>
      <c r="L278" s="168"/>
      <c r="M278" s="521"/>
      <c r="N278" s="169"/>
    </row>
    <row r="279" spans="1:14" s="170" customFormat="1">
      <c r="A279" s="620"/>
      <c r="B279" s="621">
        <v>40526</v>
      </c>
      <c r="C279" s="166" t="s">
        <v>346</v>
      </c>
      <c r="D279" s="168">
        <v>0.5</v>
      </c>
      <c r="E279" s="167" t="s">
        <v>2</v>
      </c>
      <c r="F279" s="167" t="s">
        <v>195</v>
      </c>
      <c r="G279" s="168" t="s">
        <v>347</v>
      </c>
      <c r="H279" s="169">
        <v>73</v>
      </c>
      <c r="I279" s="169"/>
      <c r="J279" s="168"/>
      <c r="K279" s="168"/>
      <c r="L279" s="168"/>
      <c r="M279" s="521"/>
      <c r="N279" s="661"/>
    </row>
    <row r="280" spans="1:14" s="586" customFormat="1">
      <c r="A280" s="577"/>
      <c r="B280" s="580">
        <v>40533</v>
      </c>
      <c r="C280" s="581" t="s">
        <v>497</v>
      </c>
      <c r="D280" s="582">
        <v>1</v>
      </c>
      <c r="E280" s="583" t="s">
        <v>194</v>
      </c>
      <c r="F280" s="583" t="s">
        <v>195</v>
      </c>
      <c r="G280" s="582" t="s">
        <v>488</v>
      </c>
      <c r="H280" s="584">
        <v>51581</v>
      </c>
      <c r="I280" s="584"/>
      <c r="J280" s="582"/>
      <c r="K280" s="582"/>
      <c r="L280" s="582"/>
      <c r="M280" s="585"/>
      <c r="N280" s="675" t="s">
        <v>496</v>
      </c>
    </row>
    <row r="281" spans="1:14" s="586" customFormat="1">
      <c r="A281" s="579"/>
      <c r="B281" s="580">
        <v>40534</v>
      </c>
      <c r="C281" s="581" t="s">
        <v>544</v>
      </c>
      <c r="D281" s="582">
        <v>1</v>
      </c>
      <c r="E281" s="583" t="s">
        <v>194</v>
      </c>
      <c r="F281" s="583" t="s">
        <v>195</v>
      </c>
      <c r="G281" s="582" t="s">
        <v>361</v>
      </c>
      <c r="H281" s="584">
        <v>6523</v>
      </c>
      <c r="I281" s="584"/>
      <c r="J281" s="582"/>
      <c r="K281" s="582"/>
      <c r="L281" s="582"/>
      <c r="M281" s="585"/>
      <c r="N281" s="584"/>
    </row>
    <row r="282" spans="1:14" s="176" customFormat="1">
      <c r="A282" s="186"/>
      <c r="B282" s="488"/>
      <c r="C282" s="172"/>
      <c r="D282" s="173"/>
      <c r="E282" s="174"/>
      <c r="F282" s="174"/>
      <c r="G282" s="173"/>
      <c r="H282" s="175"/>
      <c r="I282" s="175"/>
      <c r="J282" s="173"/>
      <c r="K282" s="173"/>
      <c r="L282" s="173"/>
      <c r="M282" s="522"/>
      <c r="N282" s="175"/>
    </row>
    <row r="283" spans="1:14" s="157" customFormat="1">
      <c r="A283" s="171"/>
      <c r="B283" s="490"/>
      <c r="C283" s="566"/>
      <c r="D283" s="570"/>
      <c r="E283" s="562"/>
      <c r="F283" s="562"/>
      <c r="G283" s="570"/>
      <c r="H283" s="565"/>
      <c r="I283" s="565"/>
      <c r="J283" s="570"/>
      <c r="K283" s="570"/>
      <c r="L283" s="570"/>
      <c r="M283" s="571"/>
      <c r="N283" s="565"/>
    </row>
    <row r="284" spans="1:14" s="176" customFormat="1">
      <c r="A284" s="186"/>
      <c r="B284" s="488"/>
      <c r="C284" s="172"/>
      <c r="D284" s="173"/>
      <c r="E284" s="174"/>
      <c r="F284" s="174"/>
      <c r="G284" s="173"/>
      <c r="H284" s="175"/>
      <c r="I284" s="175"/>
      <c r="J284" s="173"/>
      <c r="K284" s="173"/>
      <c r="L284" s="173"/>
      <c r="M284" s="522"/>
      <c r="N284" s="175"/>
    </row>
    <row r="285" spans="1:14" s="176" customFormat="1">
      <c r="A285" s="186"/>
      <c r="B285" s="488"/>
      <c r="C285" s="172"/>
      <c r="D285" s="173"/>
      <c r="E285" s="174"/>
      <c r="F285" s="174"/>
      <c r="G285" s="173"/>
      <c r="H285" s="175"/>
      <c r="I285" s="175"/>
      <c r="J285" s="173"/>
      <c r="K285" s="173"/>
      <c r="L285" s="173"/>
      <c r="M285" s="522"/>
      <c r="N285" s="175"/>
    </row>
    <row r="286" spans="1:14" s="179" customFormat="1" ht="13.5" thickBot="1">
      <c r="A286" s="187"/>
      <c r="B286" s="489"/>
      <c r="D286" s="188"/>
      <c r="E286" s="189"/>
      <c r="F286" s="189"/>
      <c r="G286" s="188"/>
      <c r="H286" s="190"/>
      <c r="I286" s="190"/>
      <c r="J286" s="188"/>
      <c r="K286" s="188"/>
      <c r="L286" s="188"/>
      <c r="M286" s="523"/>
    </row>
    <row r="287" spans="1:14" s="165" customFormat="1" ht="16.5" customHeight="1">
      <c r="A287" s="158">
        <v>166375</v>
      </c>
      <c r="B287" s="195" t="s">
        <v>160</v>
      </c>
      <c r="C287" s="160"/>
      <c r="D287" s="163">
        <f>SUM(D288:D297)</f>
        <v>7</v>
      </c>
      <c r="E287" s="162"/>
      <c r="F287" s="162"/>
      <c r="G287" s="163"/>
      <c r="H287" s="180">
        <f t="shared" ref="H287:M287" si="23">SUM(H288:H297)</f>
        <v>11654</v>
      </c>
      <c r="I287" s="180">
        <f t="shared" si="23"/>
        <v>0</v>
      </c>
      <c r="J287" s="163">
        <f t="shared" si="23"/>
        <v>0</v>
      </c>
      <c r="K287" s="163">
        <f t="shared" si="23"/>
        <v>0</v>
      </c>
      <c r="L287" s="163">
        <f t="shared" si="23"/>
        <v>0</v>
      </c>
      <c r="M287" s="525">
        <f t="shared" si="23"/>
        <v>0</v>
      </c>
      <c r="N287" s="160"/>
    </row>
    <row r="288" spans="1:14" s="170" customFormat="1">
      <c r="A288" s="620"/>
      <c r="B288" s="621">
        <v>40512</v>
      </c>
      <c r="C288" s="166" t="s">
        <v>262</v>
      </c>
      <c r="D288" s="168">
        <v>1</v>
      </c>
      <c r="E288" s="167" t="s">
        <v>194</v>
      </c>
      <c r="F288" s="167" t="s">
        <v>195</v>
      </c>
      <c r="G288" s="168" t="s">
        <v>200</v>
      </c>
      <c r="H288" s="169">
        <v>1377</v>
      </c>
      <c r="I288" s="169"/>
      <c r="J288" s="168"/>
      <c r="K288" s="168"/>
      <c r="L288" s="168"/>
      <c r="M288" s="521"/>
    </row>
    <row r="289" spans="1:14" s="681" customFormat="1">
      <c r="B289" s="621">
        <v>40519</v>
      </c>
      <c r="C289" s="166" t="s">
        <v>263</v>
      </c>
      <c r="D289" s="168">
        <v>1</v>
      </c>
      <c r="E289" s="167" t="s">
        <v>194</v>
      </c>
      <c r="F289" s="167" t="s">
        <v>195</v>
      </c>
      <c r="G289" s="168" t="s">
        <v>264</v>
      </c>
      <c r="H289" s="169">
        <v>463</v>
      </c>
      <c r="M289" s="682"/>
      <c r="N289" s="683"/>
    </row>
    <row r="290" spans="1:14" s="170" customFormat="1">
      <c r="A290" s="622"/>
      <c r="B290" s="621">
        <v>40515</v>
      </c>
      <c r="C290" s="166" t="s">
        <v>259</v>
      </c>
      <c r="D290" s="168">
        <v>1</v>
      </c>
      <c r="E290" s="167" t="s">
        <v>194</v>
      </c>
      <c r="F290" s="167" t="s">
        <v>195</v>
      </c>
      <c r="G290" s="168" t="s">
        <v>200</v>
      </c>
      <c r="H290" s="169">
        <v>710</v>
      </c>
      <c r="I290" s="169"/>
      <c r="J290" s="168"/>
      <c r="K290" s="168"/>
      <c r="L290" s="168"/>
      <c r="M290" s="521"/>
      <c r="N290" s="169"/>
    </row>
    <row r="291" spans="1:14" s="170" customFormat="1">
      <c r="A291" s="622"/>
      <c r="B291" s="623" t="s">
        <v>274</v>
      </c>
      <c r="C291" s="624" t="s">
        <v>275</v>
      </c>
      <c r="D291" s="168">
        <v>1</v>
      </c>
      <c r="E291" s="167" t="s">
        <v>197</v>
      </c>
      <c r="F291" s="167" t="s">
        <v>195</v>
      </c>
      <c r="G291" s="168" t="s">
        <v>206</v>
      </c>
      <c r="H291" s="169">
        <v>542</v>
      </c>
      <c r="I291" s="169"/>
      <c r="J291" s="168"/>
      <c r="K291" s="168"/>
      <c r="L291" s="168"/>
      <c r="M291" s="521"/>
      <c r="N291" s="169"/>
    </row>
    <row r="292" spans="1:14" s="170" customFormat="1">
      <c r="A292" s="620"/>
      <c r="B292" s="621" t="s">
        <v>289</v>
      </c>
      <c r="C292" s="166" t="s">
        <v>288</v>
      </c>
      <c r="D292" s="168">
        <v>1</v>
      </c>
      <c r="E292" s="167" t="s">
        <v>203</v>
      </c>
      <c r="F292" s="167" t="s">
        <v>195</v>
      </c>
      <c r="G292" s="168" t="s">
        <v>200</v>
      </c>
      <c r="H292" s="169">
        <v>3266</v>
      </c>
      <c r="I292" s="169"/>
      <c r="J292" s="168"/>
      <c r="K292" s="168"/>
      <c r="L292" s="168"/>
      <c r="M292" s="521"/>
      <c r="N292" s="166" t="s">
        <v>291</v>
      </c>
    </row>
    <row r="293" spans="1:14" s="170" customFormat="1">
      <c r="A293" s="620"/>
      <c r="B293" s="621">
        <v>40525</v>
      </c>
      <c r="C293" s="166" t="s">
        <v>378</v>
      </c>
      <c r="D293" s="168">
        <v>1</v>
      </c>
      <c r="E293" s="167" t="s">
        <v>194</v>
      </c>
      <c r="F293" s="167" t="s">
        <v>195</v>
      </c>
      <c r="G293" s="168" t="s">
        <v>214</v>
      </c>
      <c r="H293" s="169">
        <v>4226</v>
      </c>
      <c r="I293" s="169"/>
      <c r="J293" s="168"/>
      <c r="K293" s="168"/>
      <c r="L293" s="168"/>
      <c r="M293" s="521"/>
    </row>
    <row r="294" spans="1:14" s="170" customFormat="1">
      <c r="A294" s="620"/>
      <c r="B294" s="621" t="s">
        <v>212</v>
      </c>
      <c r="C294" s="166" t="s">
        <v>478</v>
      </c>
      <c r="D294" s="168">
        <v>1</v>
      </c>
      <c r="E294" s="167" t="s">
        <v>197</v>
      </c>
      <c r="F294" s="167" t="s">
        <v>195</v>
      </c>
      <c r="G294" s="168" t="s">
        <v>200</v>
      </c>
      <c r="H294" s="169">
        <v>1070</v>
      </c>
      <c r="I294" s="169"/>
      <c r="J294" s="168"/>
      <c r="K294" s="168"/>
      <c r="L294" s="168"/>
      <c r="M294" s="521"/>
    </row>
    <row r="295" spans="1:14" s="176" customFormat="1">
      <c r="A295" s="171"/>
      <c r="B295" s="488"/>
      <c r="C295" s="172"/>
      <c r="D295" s="173"/>
      <c r="E295" s="174"/>
      <c r="F295" s="174"/>
      <c r="G295" s="173"/>
      <c r="H295" s="175"/>
      <c r="I295" s="175"/>
      <c r="J295" s="173"/>
      <c r="K295" s="173"/>
      <c r="L295" s="173"/>
      <c r="M295" s="522"/>
    </row>
    <row r="296" spans="1:14" s="176" customFormat="1">
      <c r="A296" s="177"/>
      <c r="B296" s="487"/>
      <c r="D296" s="181"/>
      <c r="E296" s="182"/>
      <c r="F296" s="182"/>
      <c r="G296" s="181"/>
      <c r="H296" s="183"/>
      <c r="I296" s="183"/>
      <c r="J296" s="181"/>
      <c r="K296" s="181"/>
      <c r="L296" s="181"/>
      <c r="M296" s="524"/>
    </row>
    <row r="297" spans="1:14" s="179" customFormat="1" ht="13.5" thickBot="1">
      <c r="A297" s="178"/>
      <c r="B297" s="489"/>
      <c r="D297" s="188"/>
      <c r="E297" s="189"/>
      <c r="F297" s="189"/>
      <c r="G297" s="188"/>
      <c r="H297" s="190"/>
      <c r="I297" s="190"/>
      <c r="J297" s="188"/>
      <c r="K297" s="188"/>
      <c r="L297" s="188"/>
      <c r="M297" s="523"/>
    </row>
    <row r="298" spans="1:14" s="165" customFormat="1" ht="16.5" customHeight="1">
      <c r="A298" s="498"/>
      <c r="B298" s="501" t="s">
        <v>161</v>
      </c>
      <c r="D298" s="185">
        <f>SUM(D299:D300)</f>
        <v>-2</v>
      </c>
      <c r="E298" s="184"/>
      <c r="F298" s="184"/>
      <c r="G298" s="185"/>
      <c r="H298" s="164">
        <f t="shared" ref="H298:M298" si="24">SUM(H299:H300)</f>
        <v>-5045</v>
      </c>
      <c r="I298" s="164">
        <f t="shared" si="24"/>
        <v>0</v>
      </c>
      <c r="J298" s="185">
        <f t="shared" si="24"/>
        <v>0</v>
      </c>
      <c r="K298" s="185">
        <f t="shared" si="24"/>
        <v>0</v>
      </c>
      <c r="L298" s="185">
        <f t="shared" si="24"/>
        <v>0</v>
      </c>
      <c r="M298" s="526">
        <f t="shared" si="24"/>
        <v>0</v>
      </c>
      <c r="N298" s="160" t="s">
        <v>9</v>
      </c>
    </row>
    <row r="299" spans="1:14" s="633" customFormat="1">
      <c r="A299" s="626"/>
      <c r="B299" s="637" t="s">
        <v>289</v>
      </c>
      <c r="C299" s="628" t="s">
        <v>288</v>
      </c>
      <c r="D299" s="629">
        <v>-1</v>
      </c>
      <c r="E299" s="630" t="s">
        <v>203</v>
      </c>
      <c r="F299" s="630" t="s">
        <v>195</v>
      </c>
      <c r="G299" s="629" t="s">
        <v>200</v>
      </c>
      <c r="H299" s="631">
        <v>-3266</v>
      </c>
      <c r="I299" s="631"/>
      <c r="J299" s="629"/>
      <c r="K299" s="629"/>
      <c r="L299" s="629"/>
      <c r="M299" s="632"/>
      <c r="N299" s="628" t="s">
        <v>290</v>
      </c>
    </row>
    <row r="300" spans="1:14" s="633" customFormat="1">
      <c r="A300" s="626"/>
      <c r="B300" s="637" t="s">
        <v>289</v>
      </c>
      <c r="C300" s="628" t="s">
        <v>351</v>
      </c>
      <c r="D300" s="629">
        <v>-1</v>
      </c>
      <c r="E300" s="630" t="s">
        <v>197</v>
      </c>
      <c r="F300" s="630" t="s">
        <v>195</v>
      </c>
      <c r="G300" s="629" t="s">
        <v>200</v>
      </c>
      <c r="H300" s="631">
        <v>-1779</v>
      </c>
      <c r="I300" s="631"/>
      <c r="J300" s="629"/>
      <c r="K300" s="629"/>
      <c r="L300" s="629"/>
      <c r="M300" s="632"/>
      <c r="N300" s="628" t="s">
        <v>353</v>
      </c>
    </row>
    <row r="301" spans="1:14" s="176" customFormat="1">
      <c r="A301" s="171"/>
      <c r="B301" s="488"/>
      <c r="C301" s="172"/>
      <c r="D301" s="173"/>
      <c r="E301" s="174"/>
      <c r="F301" s="174"/>
      <c r="G301" s="173"/>
      <c r="H301" s="175"/>
      <c r="I301" s="175"/>
      <c r="J301" s="173"/>
      <c r="K301" s="173"/>
      <c r="L301" s="173"/>
      <c r="M301" s="522"/>
      <c r="N301" s="172"/>
    </row>
    <row r="302" spans="1:14" s="176" customFormat="1">
      <c r="A302" s="171"/>
      <c r="B302" s="488"/>
      <c r="C302" s="172"/>
      <c r="D302" s="173"/>
      <c r="E302" s="174"/>
      <c r="F302" s="174"/>
      <c r="G302" s="173"/>
      <c r="H302" s="175"/>
      <c r="I302" s="175"/>
      <c r="J302" s="173"/>
      <c r="K302" s="173"/>
      <c r="L302" s="173"/>
      <c r="M302" s="522"/>
      <c r="N302" s="172"/>
    </row>
    <row r="303" spans="1:14" s="176" customFormat="1">
      <c r="A303" s="171"/>
      <c r="B303" s="488"/>
      <c r="C303" s="172"/>
      <c r="D303" s="173"/>
      <c r="E303" s="174"/>
      <c r="F303" s="174"/>
      <c r="G303" s="173"/>
      <c r="H303" s="175"/>
      <c r="I303" s="175"/>
      <c r="J303" s="173"/>
      <c r="K303" s="173"/>
      <c r="L303" s="173"/>
      <c r="M303" s="522"/>
      <c r="N303" s="172"/>
    </row>
    <row r="304" spans="1:14" s="555" customFormat="1" ht="13.5" thickBot="1">
      <c r="A304" s="553"/>
      <c r="B304" s="554"/>
      <c r="D304" s="556"/>
      <c r="E304" s="557"/>
      <c r="F304" s="557"/>
      <c r="G304" s="556"/>
      <c r="H304" s="558"/>
      <c r="I304" s="558"/>
      <c r="J304" s="556"/>
      <c r="K304" s="556"/>
      <c r="L304" s="556"/>
      <c r="M304" s="559"/>
    </row>
    <row r="305" spans="1:14" s="540" customFormat="1" ht="13.5" thickBot="1">
      <c r="A305" s="539"/>
      <c r="B305" s="552" t="s">
        <v>229</v>
      </c>
      <c r="D305" s="541"/>
      <c r="E305" s="542"/>
      <c r="F305" s="542"/>
      <c r="G305" s="541"/>
      <c r="H305" s="543"/>
      <c r="J305" s="541"/>
      <c r="K305" s="541"/>
      <c r="L305" s="541"/>
      <c r="M305" s="544"/>
    </row>
    <row r="306" spans="1:14" s="165" customFormat="1" ht="16.5" customHeight="1">
      <c r="A306" s="158">
        <v>159435</v>
      </c>
      <c r="B306" s="195" t="s">
        <v>162</v>
      </c>
      <c r="C306" s="160"/>
      <c r="D306" s="670">
        <f>SUM(D307:D316)</f>
        <v>5.99</v>
      </c>
      <c r="E306" s="162"/>
      <c r="F306" s="162"/>
      <c r="G306" s="163"/>
      <c r="H306" s="164">
        <f t="shared" ref="H306:M306" si="25">SUM(H307:H316)</f>
        <v>23182</v>
      </c>
      <c r="I306" s="164">
        <f t="shared" si="25"/>
        <v>0</v>
      </c>
      <c r="J306" s="185">
        <f t="shared" si="25"/>
        <v>0</v>
      </c>
      <c r="K306" s="185">
        <f t="shared" si="25"/>
        <v>0</v>
      </c>
      <c r="L306" s="185">
        <f t="shared" si="25"/>
        <v>0</v>
      </c>
      <c r="M306" s="526">
        <f t="shared" si="25"/>
        <v>0</v>
      </c>
      <c r="N306" s="160" t="s">
        <v>9</v>
      </c>
    </row>
    <row r="307" spans="1:14" s="170" customFormat="1" ht="12.75" customHeight="1">
      <c r="A307" s="625"/>
      <c r="B307" s="623">
        <v>40512</v>
      </c>
      <c r="C307" s="166" t="s">
        <v>261</v>
      </c>
      <c r="D307" s="168">
        <v>1</v>
      </c>
      <c r="E307" s="167" t="s">
        <v>194</v>
      </c>
      <c r="F307" s="167" t="s">
        <v>195</v>
      </c>
      <c r="G307" s="168" t="s">
        <v>200</v>
      </c>
      <c r="H307" s="169">
        <v>326</v>
      </c>
      <c r="I307" s="169"/>
      <c r="J307" s="168"/>
      <c r="K307" s="168"/>
      <c r="L307" s="168"/>
      <c r="M307" s="521"/>
    </row>
    <row r="308" spans="1:14" s="176" customFormat="1" ht="12.75" customHeight="1">
      <c r="A308" s="177"/>
      <c r="B308" s="487" t="s">
        <v>251</v>
      </c>
      <c r="C308" s="172" t="s">
        <v>252</v>
      </c>
      <c r="D308" s="173">
        <v>1</v>
      </c>
      <c r="E308" s="174"/>
      <c r="F308" s="174"/>
      <c r="G308" s="173" t="s">
        <v>208</v>
      </c>
      <c r="H308" s="175">
        <v>4620</v>
      </c>
      <c r="I308" s="175"/>
      <c r="J308" s="173"/>
      <c r="K308" s="173"/>
      <c r="L308" s="173"/>
      <c r="M308" s="522"/>
      <c r="N308" s="172"/>
    </row>
    <row r="309" spans="1:14" s="170" customFormat="1" ht="12.75" customHeight="1">
      <c r="A309" s="625"/>
      <c r="B309" s="623" t="s">
        <v>274</v>
      </c>
      <c r="C309" s="166" t="s">
        <v>282</v>
      </c>
      <c r="D309" s="168">
        <v>1</v>
      </c>
      <c r="E309" s="167" t="s">
        <v>197</v>
      </c>
      <c r="F309" s="167" t="s">
        <v>195</v>
      </c>
      <c r="G309" s="168" t="s">
        <v>200</v>
      </c>
      <c r="H309" s="169">
        <v>243</v>
      </c>
      <c r="I309" s="169"/>
      <c r="J309" s="168"/>
      <c r="K309" s="168"/>
      <c r="L309" s="168"/>
      <c r="M309" s="521"/>
      <c r="N309" s="166"/>
    </row>
    <row r="310" spans="1:14" s="586" customFormat="1" ht="12.75" customHeight="1">
      <c r="A310" s="587"/>
      <c r="B310" s="588">
        <v>40532</v>
      </c>
      <c r="C310" s="581" t="s">
        <v>432</v>
      </c>
      <c r="D310" s="582">
        <v>1</v>
      </c>
      <c r="E310" s="583" t="s">
        <v>194</v>
      </c>
      <c r="F310" s="583" t="s">
        <v>195</v>
      </c>
      <c r="G310" s="582" t="s">
        <v>433</v>
      </c>
      <c r="H310" s="584">
        <v>16298</v>
      </c>
      <c r="I310" s="584"/>
      <c r="J310" s="582"/>
      <c r="K310" s="582"/>
      <c r="L310" s="582"/>
      <c r="M310" s="585"/>
    </row>
    <row r="311" spans="1:14" s="170" customFormat="1" ht="12.75" customHeight="1">
      <c r="A311" s="625"/>
      <c r="B311" s="623" t="s">
        <v>274</v>
      </c>
      <c r="C311" s="166" t="s">
        <v>458</v>
      </c>
      <c r="D311" s="655">
        <v>0.99</v>
      </c>
      <c r="E311" s="167" t="s">
        <v>197</v>
      </c>
      <c r="F311" s="167" t="s">
        <v>195</v>
      </c>
      <c r="G311" s="168" t="s">
        <v>206</v>
      </c>
      <c r="H311" s="169">
        <v>915</v>
      </c>
      <c r="I311" s="169"/>
      <c r="J311" s="168"/>
      <c r="K311" s="168"/>
      <c r="L311" s="168"/>
      <c r="M311" s="521"/>
      <c r="N311" s="169"/>
    </row>
    <row r="312" spans="1:14" s="170" customFormat="1" ht="12.75" customHeight="1">
      <c r="A312" s="625"/>
      <c r="B312" s="623" t="s">
        <v>274</v>
      </c>
      <c r="C312" s="166" t="s">
        <v>479</v>
      </c>
      <c r="D312" s="635">
        <v>1</v>
      </c>
      <c r="E312" s="639" t="s">
        <v>197</v>
      </c>
      <c r="F312" s="639" t="s">
        <v>195</v>
      </c>
      <c r="G312" s="635" t="s">
        <v>200</v>
      </c>
      <c r="H312" s="169">
        <v>780</v>
      </c>
      <c r="I312" s="634"/>
      <c r="J312" s="635"/>
      <c r="K312" s="635"/>
      <c r="L312" s="635"/>
      <c r="M312" s="636"/>
      <c r="N312" s="166"/>
    </row>
    <row r="313" spans="1:14" s="176" customFormat="1" ht="12.75" customHeight="1">
      <c r="A313" s="177"/>
      <c r="B313" s="487"/>
      <c r="C313" s="172"/>
      <c r="D313" s="173"/>
      <c r="E313" s="174"/>
      <c r="F313" s="174"/>
      <c r="G313" s="173"/>
      <c r="H313" s="175"/>
      <c r="I313" s="175"/>
      <c r="J313" s="173"/>
      <c r="K313" s="173"/>
      <c r="L313" s="173"/>
      <c r="M313" s="522"/>
      <c r="N313" s="172"/>
    </row>
    <row r="314" spans="1:14" s="176" customFormat="1" ht="12.75" customHeight="1">
      <c r="A314" s="177"/>
      <c r="B314" s="487"/>
      <c r="C314" s="172"/>
      <c r="D314" s="173"/>
      <c r="E314" s="174"/>
      <c r="F314" s="174"/>
      <c r="G314" s="173"/>
      <c r="H314" s="175"/>
      <c r="I314" s="175"/>
      <c r="J314" s="173"/>
      <c r="K314" s="173"/>
      <c r="L314" s="173"/>
      <c r="M314" s="522"/>
      <c r="N314" s="172"/>
    </row>
    <row r="315" spans="1:14" s="176" customFormat="1" ht="12.75" customHeight="1">
      <c r="A315" s="177"/>
      <c r="B315" s="487"/>
      <c r="C315" s="172"/>
      <c r="D315" s="173"/>
      <c r="E315" s="174"/>
      <c r="F315" s="174"/>
      <c r="G315" s="173"/>
      <c r="H315" s="175"/>
      <c r="I315" s="175"/>
      <c r="J315" s="173"/>
      <c r="K315" s="173"/>
      <c r="L315" s="173"/>
      <c r="M315" s="522"/>
      <c r="N315" s="172"/>
    </row>
    <row r="316" spans="1:14" s="179" customFormat="1" ht="12.75" customHeight="1" thickBot="1">
      <c r="A316" s="187"/>
      <c r="B316" s="489"/>
      <c r="D316" s="188"/>
      <c r="E316" s="189"/>
      <c r="F316" s="189"/>
      <c r="G316" s="188"/>
      <c r="H316" s="190"/>
      <c r="I316" s="190"/>
      <c r="J316" s="188"/>
      <c r="K316" s="188"/>
      <c r="L316" s="188"/>
      <c r="M316" s="523"/>
    </row>
    <row r="317" spans="1:14" s="165" customFormat="1" ht="16.5" customHeight="1">
      <c r="A317" s="193">
        <v>101504</v>
      </c>
      <c r="B317" s="496" t="s">
        <v>163</v>
      </c>
      <c r="C317" s="160"/>
      <c r="D317" s="163">
        <f>SUM(D318:D326)</f>
        <v>3.5</v>
      </c>
      <c r="E317" s="162"/>
      <c r="F317" s="162"/>
      <c r="G317" s="163"/>
      <c r="H317" s="180">
        <f t="shared" ref="H317:M317" si="26">SUM(H318:H326)</f>
        <v>14488</v>
      </c>
      <c r="I317" s="180">
        <f t="shared" si="26"/>
        <v>0</v>
      </c>
      <c r="J317" s="163">
        <f t="shared" si="26"/>
        <v>0</v>
      </c>
      <c r="K317" s="163">
        <f t="shared" si="26"/>
        <v>0</v>
      </c>
      <c r="L317" s="163">
        <f t="shared" si="26"/>
        <v>0</v>
      </c>
      <c r="M317" s="525">
        <f t="shared" si="26"/>
        <v>0</v>
      </c>
      <c r="N317" s="160" t="s">
        <v>9</v>
      </c>
    </row>
    <row r="318" spans="1:14" s="170" customFormat="1">
      <c r="A318" s="640"/>
      <c r="B318" s="623">
        <v>40520</v>
      </c>
      <c r="C318" s="166" t="s">
        <v>327</v>
      </c>
      <c r="D318" s="635">
        <v>1</v>
      </c>
      <c r="E318" s="639" t="s">
        <v>194</v>
      </c>
      <c r="F318" s="639" t="s">
        <v>195</v>
      </c>
      <c r="G318" s="635" t="s">
        <v>308</v>
      </c>
      <c r="H318" s="169">
        <v>8318</v>
      </c>
      <c r="I318" s="634"/>
      <c r="J318" s="635"/>
      <c r="K318" s="635"/>
      <c r="L318" s="635"/>
      <c r="M318" s="636"/>
      <c r="N318" s="166"/>
    </row>
    <row r="319" spans="1:14" s="170" customFormat="1" ht="12" customHeight="1">
      <c r="A319" s="622"/>
      <c r="B319" s="621">
        <v>40529</v>
      </c>
      <c r="C319" s="166" t="s">
        <v>466</v>
      </c>
      <c r="D319" s="168">
        <v>1</v>
      </c>
      <c r="E319" s="167" t="s">
        <v>194</v>
      </c>
      <c r="F319" s="167" t="s">
        <v>195</v>
      </c>
      <c r="G319" s="168" t="s">
        <v>200</v>
      </c>
      <c r="H319" s="169">
        <v>2137</v>
      </c>
      <c r="I319" s="169"/>
      <c r="J319" s="168"/>
      <c r="K319" s="168"/>
      <c r="L319" s="168"/>
      <c r="M319" s="521"/>
      <c r="N319" s="166"/>
    </row>
    <row r="320" spans="1:14" s="170" customFormat="1">
      <c r="A320" s="622"/>
      <c r="B320" s="621" t="s">
        <v>212</v>
      </c>
      <c r="C320" s="166" t="s">
        <v>480</v>
      </c>
      <c r="D320" s="168">
        <v>1</v>
      </c>
      <c r="E320" s="167" t="s">
        <v>197</v>
      </c>
      <c r="F320" s="167" t="s">
        <v>195</v>
      </c>
      <c r="G320" s="168" t="s">
        <v>200</v>
      </c>
      <c r="H320" s="169">
        <v>351</v>
      </c>
      <c r="I320" s="169"/>
      <c r="J320" s="168"/>
      <c r="K320" s="168"/>
      <c r="L320" s="168"/>
      <c r="M320" s="521"/>
      <c r="N320" s="166"/>
    </row>
    <row r="321" spans="1:14" s="586" customFormat="1">
      <c r="A321" s="579"/>
      <c r="B321" s="580">
        <v>40533</v>
      </c>
      <c r="C321" s="581" t="s">
        <v>507</v>
      </c>
      <c r="D321" s="582">
        <v>0.5</v>
      </c>
      <c r="E321" s="583" t="s">
        <v>194</v>
      </c>
      <c r="F321" s="583" t="s">
        <v>195</v>
      </c>
      <c r="G321" s="582" t="s">
        <v>308</v>
      </c>
      <c r="H321" s="584">
        <v>3682</v>
      </c>
      <c r="I321" s="584"/>
      <c r="J321" s="582"/>
      <c r="K321" s="582"/>
      <c r="L321" s="582"/>
      <c r="M321" s="585"/>
      <c r="N321" s="581"/>
    </row>
    <row r="322" spans="1:14" s="176" customFormat="1">
      <c r="A322" s="186"/>
      <c r="B322" s="488"/>
      <c r="C322" s="172"/>
      <c r="D322" s="173"/>
      <c r="E322" s="174"/>
      <c r="F322" s="174"/>
      <c r="G322" s="173"/>
      <c r="H322" s="175"/>
      <c r="I322" s="175"/>
      <c r="J322" s="173"/>
      <c r="K322" s="173"/>
      <c r="L322" s="173"/>
      <c r="M322" s="522"/>
    </row>
    <row r="323" spans="1:14" s="176" customFormat="1">
      <c r="A323" s="177"/>
      <c r="B323" s="487"/>
      <c r="C323" s="172"/>
      <c r="D323" s="181"/>
      <c r="E323" s="182"/>
      <c r="F323" s="182"/>
      <c r="G323" s="181"/>
      <c r="H323" s="183"/>
      <c r="I323" s="183"/>
      <c r="J323" s="181"/>
      <c r="K323" s="181"/>
      <c r="L323" s="181"/>
      <c r="M323" s="524"/>
      <c r="N323" s="172"/>
    </row>
    <row r="324" spans="1:14" s="176" customFormat="1">
      <c r="A324" s="186"/>
      <c r="B324" s="488"/>
      <c r="C324" s="172"/>
      <c r="D324" s="173"/>
      <c r="E324" s="174"/>
      <c r="F324" s="174"/>
      <c r="G324" s="173"/>
      <c r="H324" s="175"/>
      <c r="I324" s="175"/>
      <c r="J324" s="173"/>
      <c r="K324" s="173"/>
      <c r="L324" s="173"/>
      <c r="M324" s="522"/>
      <c r="N324" s="172"/>
    </row>
    <row r="325" spans="1:14" s="176" customFormat="1">
      <c r="A325" s="186"/>
      <c r="B325" s="488"/>
      <c r="C325" s="172"/>
      <c r="D325" s="173"/>
      <c r="E325" s="174"/>
      <c r="F325" s="174"/>
      <c r="G325" s="173"/>
      <c r="H325" s="175"/>
      <c r="I325" s="175"/>
      <c r="J325" s="173"/>
      <c r="K325" s="173"/>
      <c r="L325" s="173"/>
      <c r="M325" s="522"/>
      <c r="N325" s="172"/>
    </row>
    <row r="326" spans="1:14" s="179" customFormat="1" ht="13.5" thickBot="1">
      <c r="A326" s="178"/>
      <c r="B326" s="491"/>
      <c r="D326" s="188"/>
      <c r="E326" s="189"/>
      <c r="F326" s="189"/>
      <c r="G326" s="188"/>
      <c r="H326" s="190"/>
      <c r="I326" s="190"/>
      <c r="J326" s="188"/>
      <c r="K326" s="188"/>
      <c r="L326" s="188"/>
      <c r="M326" s="523"/>
    </row>
    <row r="327" spans="1:14" s="165" customFormat="1" ht="16.5" customHeight="1">
      <c r="A327" s="193">
        <v>137564</v>
      </c>
      <c r="B327" s="496" t="s">
        <v>164</v>
      </c>
      <c r="C327" s="160"/>
      <c r="D327" s="185">
        <f>SUM(D328:D337)</f>
        <v>5.3</v>
      </c>
      <c r="E327" s="195"/>
      <c r="F327" s="195"/>
      <c r="G327" s="159"/>
      <c r="H327" s="164">
        <f t="shared" ref="H327:M327" si="27">SUM(H328:H337)</f>
        <v>37542</v>
      </c>
      <c r="I327" s="164">
        <f t="shared" si="27"/>
        <v>16315</v>
      </c>
      <c r="J327" s="185">
        <f t="shared" si="27"/>
        <v>0</v>
      </c>
      <c r="K327" s="185">
        <f t="shared" si="27"/>
        <v>0</v>
      </c>
      <c r="L327" s="185">
        <f t="shared" si="27"/>
        <v>0</v>
      </c>
      <c r="M327" s="526">
        <f t="shared" si="27"/>
        <v>0</v>
      </c>
      <c r="N327" s="160"/>
    </row>
    <row r="328" spans="1:14" s="170" customFormat="1">
      <c r="A328" s="625"/>
      <c r="B328" s="623">
        <v>40515</v>
      </c>
      <c r="C328" s="170" t="s">
        <v>258</v>
      </c>
      <c r="D328" s="635">
        <v>0.8</v>
      </c>
      <c r="E328" s="639" t="s">
        <v>194</v>
      </c>
      <c r="F328" s="639" t="s">
        <v>195</v>
      </c>
      <c r="G328" s="635" t="s">
        <v>207</v>
      </c>
      <c r="H328" s="634">
        <v>12425</v>
      </c>
      <c r="I328" s="634"/>
      <c r="J328" s="635"/>
      <c r="K328" s="635"/>
      <c r="L328" s="635"/>
      <c r="M328" s="636"/>
    </row>
    <row r="329" spans="1:14" s="170" customFormat="1">
      <c r="A329" s="622"/>
      <c r="B329" s="623">
        <v>40533</v>
      </c>
      <c r="C329" s="166" t="s">
        <v>409</v>
      </c>
      <c r="D329" s="168">
        <v>0.5</v>
      </c>
      <c r="E329" s="167" t="s">
        <v>194</v>
      </c>
      <c r="F329" s="167" t="s">
        <v>293</v>
      </c>
      <c r="G329" s="168" t="s">
        <v>495</v>
      </c>
      <c r="H329" s="169">
        <v>13442</v>
      </c>
      <c r="I329" s="169">
        <v>7666</v>
      </c>
      <c r="J329" s="168"/>
      <c r="K329" s="168"/>
      <c r="L329" s="168"/>
      <c r="M329" s="521"/>
      <c r="N329" s="166"/>
    </row>
    <row r="330" spans="1:14" s="170" customFormat="1">
      <c r="A330" s="622"/>
      <c r="B330" s="623" t="s">
        <v>274</v>
      </c>
      <c r="C330" s="166" t="s">
        <v>457</v>
      </c>
      <c r="D330" s="168">
        <v>1</v>
      </c>
      <c r="E330" s="167" t="s">
        <v>197</v>
      </c>
      <c r="F330" s="167" t="s">
        <v>195</v>
      </c>
      <c r="G330" s="168" t="s">
        <v>200</v>
      </c>
      <c r="H330" s="169">
        <v>775</v>
      </c>
      <c r="I330" s="169"/>
      <c r="J330" s="168"/>
      <c r="K330" s="168"/>
      <c r="L330" s="168"/>
      <c r="M330" s="521"/>
      <c r="N330" s="166"/>
    </row>
    <row r="331" spans="1:14" s="170" customFormat="1">
      <c r="A331" s="622"/>
      <c r="B331" s="623" t="s">
        <v>212</v>
      </c>
      <c r="C331" s="166" t="s">
        <v>481</v>
      </c>
      <c r="D331" s="168">
        <v>1</v>
      </c>
      <c r="E331" s="167" t="s">
        <v>197</v>
      </c>
      <c r="F331" s="167" t="s">
        <v>195</v>
      </c>
      <c r="G331" s="168" t="s">
        <v>200</v>
      </c>
      <c r="H331" s="169">
        <v>318</v>
      </c>
      <c r="I331" s="169"/>
      <c r="J331" s="168"/>
      <c r="K331" s="168"/>
      <c r="L331" s="168"/>
      <c r="M331" s="521"/>
      <c r="N331" s="166"/>
    </row>
    <row r="332" spans="1:14" s="176" customFormat="1">
      <c r="A332" s="186"/>
      <c r="B332" s="487" t="s">
        <v>523</v>
      </c>
      <c r="C332" s="172" t="s">
        <v>524</v>
      </c>
      <c r="D332" s="173">
        <v>1</v>
      </c>
      <c r="E332" s="174" t="s">
        <v>197</v>
      </c>
      <c r="F332" s="174"/>
      <c r="G332" s="173"/>
      <c r="H332" s="175">
        <v>1933</v>
      </c>
      <c r="I332" s="175"/>
      <c r="J332" s="173"/>
      <c r="K332" s="173"/>
      <c r="L332" s="173"/>
      <c r="M332" s="522"/>
      <c r="N332" s="172"/>
    </row>
    <row r="333" spans="1:14" s="586" customFormat="1">
      <c r="A333" s="579"/>
      <c r="B333" s="580">
        <v>40534</v>
      </c>
      <c r="C333" s="581" t="s">
        <v>533</v>
      </c>
      <c r="D333" s="582">
        <v>1</v>
      </c>
      <c r="E333" s="583" t="s">
        <v>194</v>
      </c>
      <c r="F333" s="583" t="s">
        <v>195</v>
      </c>
      <c r="G333" s="582" t="s">
        <v>200</v>
      </c>
      <c r="H333" s="584">
        <v>8649</v>
      </c>
      <c r="I333" s="584">
        <v>8649</v>
      </c>
      <c r="J333" s="582"/>
      <c r="K333" s="582"/>
      <c r="L333" s="582"/>
      <c r="M333" s="585"/>
      <c r="N333" s="581"/>
    </row>
    <row r="334" spans="1:14" s="176" customFormat="1">
      <c r="A334" s="186"/>
      <c r="B334" s="488"/>
      <c r="C334" s="172"/>
      <c r="D334" s="173"/>
      <c r="E334" s="174"/>
      <c r="F334" s="174"/>
      <c r="G334" s="173"/>
      <c r="H334" s="175"/>
      <c r="I334" s="175"/>
      <c r="J334" s="173"/>
      <c r="K334" s="173"/>
      <c r="L334" s="173"/>
      <c r="M334" s="522"/>
      <c r="N334" s="172"/>
    </row>
    <row r="335" spans="1:14" s="176" customFormat="1">
      <c r="A335" s="186"/>
      <c r="B335" s="488"/>
      <c r="C335" s="172"/>
      <c r="D335" s="173"/>
      <c r="E335" s="174"/>
      <c r="F335" s="174"/>
      <c r="G335" s="173"/>
      <c r="H335" s="175"/>
      <c r="I335" s="175"/>
      <c r="J335" s="173"/>
      <c r="K335" s="173"/>
      <c r="L335" s="173"/>
      <c r="M335" s="522"/>
      <c r="N335" s="172"/>
    </row>
    <row r="336" spans="1:14" s="176" customFormat="1">
      <c r="A336" s="186"/>
      <c r="B336" s="488"/>
      <c r="C336" s="172"/>
      <c r="D336" s="173"/>
      <c r="E336" s="174"/>
      <c r="F336" s="174"/>
      <c r="G336" s="173"/>
      <c r="H336" s="175"/>
      <c r="I336" s="175"/>
      <c r="J336" s="173"/>
      <c r="K336" s="173"/>
      <c r="L336" s="173"/>
      <c r="M336" s="522"/>
      <c r="N336" s="172"/>
    </row>
    <row r="337" spans="1:14" s="179" customFormat="1" ht="13.5" thickBot="1">
      <c r="A337" s="187"/>
      <c r="B337" s="489"/>
      <c r="D337" s="188"/>
      <c r="E337" s="189"/>
      <c r="F337" s="189"/>
      <c r="G337" s="188"/>
      <c r="H337" s="190"/>
      <c r="I337" s="190"/>
      <c r="J337" s="188"/>
      <c r="K337" s="188"/>
      <c r="L337" s="188"/>
      <c r="M337" s="523"/>
    </row>
    <row r="338" spans="1:14" s="165" customFormat="1" ht="16.5" customHeight="1">
      <c r="A338" s="158">
        <v>144268</v>
      </c>
      <c r="B338" s="195" t="s">
        <v>165</v>
      </c>
      <c r="C338" s="160"/>
      <c r="D338" s="163">
        <f>SUM(D339:D348)</f>
        <v>3.5</v>
      </c>
      <c r="E338" s="162"/>
      <c r="F338" s="162"/>
      <c r="G338" s="163"/>
      <c r="H338" s="180">
        <f t="shared" ref="H338:M338" si="28">SUM(H339:H348)</f>
        <v>4957</v>
      </c>
      <c r="I338" s="180">
        <f t="shared" si="28"/>
        <v>0</v>
      </c>
      <c r="J338" s="163">
        <f t="shared" si="28"/>
        <v>1</v>
      </c>
      <c r="K338" s="163">
        <f t="shared" si="28"/>
        <v>0</v>
      </c>
      <c r="L338" s="163">
        <f t="shared" si="28"/>
        <v>0</v>
      </c>
      <c r="M338" s="538">
        <f t="shared" si="28"/>
        <v>0</v>
      </c>
      <c r="N338" s="160"/>
    </row>
    <row r="339" spans="1:14" s="170" customFormat="1">
      <c r="A339" s="622"/>
      <c r="B339" s="621">
        <v>40519</v>
      </c>
      <c r="C339" s="166" t="s">
        <v>344</v>
      </c>
      <c r="D339" s="168">
        <v>0.5</v>
      </c>
      <c r="E339" s="167"/>
      <c r="F339" s="167"/>
      <c r="G339" s="168" t="s">
        <v>200</v>
      </c>
      <c r="H339" s="169">
        <v>425</v>
      </c>
      <c r="I339" s="169"/>
      <c r="J339" s="168"/>
      <c r="K339" s="168"/>
      <c r="L339" s="168"/>
      <c r="M339" s="521"/>
      <c r="N339" s="166" t="s">
        <v>367</v>
      </c>
    </row>
    <row r="340" spans="1:14" s="170" customFormat="1">
      <c r="A340" s="622"/>
      <c r="B340" s="621">
        <v>40525</v>
      </c>
      <c r="C340" s="166" t="s">
        <v>257</v>
      </c>
      <c r="D340" s="168">
        <v>1</v>
      </c>
      <c r="E340" s="167" t="s">
        <v>194</v>
      </c>
      <c r="F340" s="167" t="s">
        <v>195</v>
      </c>
      <c r="G340" s="168" t="s">
        <v>200</v>
      </c>
      <c r="H340" s="169">
        <v>2919</v>
      </c>
      <c r="I340" s="169"/>
      <c r="J340" s="168"/>
      <c r="K340" s="168"/>
      <c r="L340" s="168"/>
      <c r="M340" s="521"/>
      <c r="N340" s="166"/>
    </row>
    <row r="341" spans="1:14" s="170" customFormat="1">
      <c r="A341" s="622"/>
      <c r="B341" s="621">
        <v>40532</v>
      </c>
      <c r="C341" s="166" t="s">
        <v>344</v>
      </c>
      <c r="D341" s="168">
        <v>1</v>
      </c>
      <c r="E341" s="167" t="s">
        <v>194</v>
      </c>
      <c r="F341" s="167" t="s">
        <v>195</v>
      </c>
      <c r="G341" s="168" t="s">
        <v>200</v>
      </c>
      <c r="H341" s="169">
        <v>1266</v>
      </c>
      <c r="I341" s="169"/>
      <c r="J341" s="168"/>
      <c r="K341" s="168"/>
      <c r="L341" s="168"/>
      <c r="M341" s="521"/>
      <c r="N341" s="166"/>
    </row>
    <row r="342" spans="1:14" s="170" customFormat="1">
      <c r="A342" s="622"/>
      <c r="B342" s="621">
        <v>40527</v>
      </c>
      <c r="C342" s="166" t="s">
        <v>429</v>
      </c>
      <c r="D342" s="168">
        <v>0</v>
      </c>
      <c r="E342" s="167" t="s">
        <v>194</v>
      </c>
      <c r="F342" s="167" t="s">
        <v>198</v>
      </c>
      <c r="G342" s="168" t="s">
        <v>272</v>
      </c>
      <c r="H342" s="169">
        <v>0</v>
      </c>
      <c r="I342" s="169"/>
      <c r="J342" s="168">
        <v>1</v>
      </c>
      <c r="K342" s="168"/>
      <c r="L342" s="168"/>
      <c r="M342" s="659"/>
      <c r="N342" s="166"/>
    </row>
    <row r="343" spans="1:14" s="586" customFormat="1">
      <c r="A343" s="579"/>
      <c r="B343" s="580">
        <v>40534</v>
      </c>
      <c r="C343" s="581" t="s">
        <v>546</v>
      </c>
      <c r="D343" s="582">
        <v>1</v>
      </c>
      <c r="E343" s="583" t="s">
        <v>194</v>
      </c>
      <c r="F343" s="583" t="s">
        <v>195</v>
      </c>
      <c r="G343" s="582" t="s">
        <v>272</v>
      </c>
      <c r="H343" s="584">
        <v>347</v>
      </c>
      <c r="I343" s="584"/>
      <c r="J343" s="582"/>
      <c r="K343" s="582"/>
      <c r="L343" s="582"/>
      <c r="M343" s="585"/>
      <c r="N343" s="581"/>
    </row>
    <row r="344" spans="1:14" s="176" customFormat="1">
      <c r="A344" s="186"/>
      <c r="B344" s="488"/>
      <c r="C344" s="172"/>
      <c r="D344" s="173"/>
      <c r="E344" s="174"/>
      <c r="F344" s="174"/>
      <c r="G344" s="173"/>
      <c r="H344" s="175"/>
      <c r="I344" s="175"/>
      <c r="J344" s="173"/>
      <c r="K344" s="173"/>
      <c r="L344" s="173"/>
      <c r="M344" s="522"/>
      <c r="N344" s="172"/>
    </row>
    <row r="345" spans="1:14" s="176" customFormat="1">
      <c r="A345" s="186"/>
      <c r="B345" s="487"/>
      <c r="C345" s="172"/>
      <c r="D345" s="181"/>
      <c r="E345" s="182"/>
      <c r="F345" s="182"/>
      <c r="G345" s="181"/>
      <c r="H345" s="175"/>
      <c r="I345" s="183"/>
      <c r="J345" s="181"/>
      <c r="K345" s="181"/>
      <c r="L345" s="181"/>
      <c r="M345" s="524"/>
      <c r="N345" s="172"/>
    </row>
    <row r="346" spans="1:14" s="176" customFormat="1">
      <c r="A346" s="186"/>
      <c r="B346" s="487"/>
      <c r="C346" s="172"/>
      <c r="D346" s="181"/>
      <c r="E346" s="182"/>
      <c r="F346" s="182"/>
      <c r="G346" s="181"/>
      <c r="H346" s="175"/>
      <c r="I346" s="183"/>
      <c r="J346" s="181"/>
      <c r="K346" s="181"/>
      <c r="L346" s="181"/>
      <c r="M346" s="524"/>
      <c r="N346" s="172"/>
    </row>
    <row r="347" spans="1:14" s="176" customFormat="1">
      <c r="A347" s="186"/>
      <c r="B347" s="487"/>
      <c r="C347" s="172"/>
      <c r="D347" s="181"/>
      <c r="E347" s="182"/>
      <c r="F347" s="182"/>
      <c r="G347" s="181"/>
      <c r="H347" s="175"/>
      <c r="I347" s="183"/>
      <c r="J347" s="181"/>
      <c r="K347" s="181"/>
      <c r="L347" s="181"/>
      <c r="M347" s="524"/>
      <c r="N347" s="172"/>
    </row>
    <row r="348" spans="1:14" s="179" customFormat="1" ht="13.5" thickBot="1">
      <c r="A348" s="187"/>
      <c r="B348" s="489"/>
      <c r="E348" s="503"/>
      <c r="F348" s="503"/>
      <c r="H348" s="190"/>
      <c r="I348" s="190"/>
      <c r="J348" s="188"/>
      <c r="M348" s="528"/>
    </row>
    <row r="349" spans="1:14" s="165" customFormat="1" ht="16.5" customHeight="1">
      <c r="A349" s="158">
        <v>160888</v>
      </c>
      <c r="B349" s="195" t="s">
        <v>166</v>
      </c>
      <c r="C349" s="160"/>
      <c r="D349" s="163">
        <f>SUM(D350:D366)</f>
        <v>5.5</v>
      </c>
      <c r="E349" s="162"/>
      <c r="F349" s="162"/>
      <c r="G349" s="163"/>
      <c r="H349" s="180">
        <f t="shared" ref="H349:M349" si="29">SUM(H350:H366)</f>
        <v>22540</v>
      </c>
      <c r="I349" s="180">
        <f t="shared" si="29"/>
        <v>496</v>
      </c>
      <c r="J349" s="163">
        <f t="shared" si="29"/>
        <v>0</v>
      </c>
      <c r="K349" s="163">
        <f t="shared" si="29"/>
        <v>0.5</v>
      </c>
      <c r="L349" s="163">
        <f t="shared" si="29"/>
        <v>0</v>
      </c>
      <c r="M349" s="525">
        <f t="shared" si="29"/>
        <v>0</v>
      </c>
    </row>
    <row r="350" spans="1:14" s="633" customFormat="1">
      <c r="A350" s="638"/>
      <c r="B350" s="637" t="s">
        <v>203</v>
      </c>
      <c r="C350" s="628" t="s">
        <v>292</v>
      </c>
      <c r="D350" s="629">
        <v>-0.5</v>
      </c>
      <c r="E350" s="630" t="s">
        <v>203</v>
      </c>
      <c r="F350" s="630" t="s">
        <v>293</v>
      </c>
      <c r="G350" s="629" t="s">
        <v>294</v>
      </c>
      <c r="H350" s="631">
        <v>-3564</v>
      </c>
      <c r="I350" s="631">
        <v>-3564</v>
      </c>
      <c r="J350" s="629"/>
      <c r="K350" s="629"/>
      <c r="L350" s="629"/>
      <c r="M350" s="632"/>
      <c r="N350" s="631" t="s">
        <v>295</v>
      </c>
    </row>
    <row r="351" spans="1:14" s="170" customFormat="1">
      <c r="A351" s="622"/>
      <c r="B351" s="621">
        <v>40519</v>
      </c>
      <c r="C351" s="166" t="s">
        <v>303</v>
      </c>
      <c r="D351" s="168">
        <v>1</v>
      </c>
      <c r="E351" s="167" t="s">
        <v>2</v>
      </c>
      <c r="F351" s="167" t="s">
        <v>293</v>
      </c>
      <c r="G351" s="168" t="s">
        <v>304</v>
      </c>
      <c r="H351" s="169">
        <v>3840</v>
      </c>
      <c r="I351" s="169">
        <v>3510</v>
      </c>
      <c r="J351" s="168"/>
      <c r="K351" s="168"/>
      <c r="L351" s="168"/>
      <c r="M351" s="521"/>
      <c r="N351" s="166"/>
    </row>
    <row r="352" spans="1:14" s="170" customFormat="1">
      <c r="A352" s="622"/>
      <c r="B352" s="623">
        <v>40525</v>
      </c>
      <c r="C352" s="166" t="s">
        <v>379</v>
      </c>
      <c r="D352" s="635">
        <v>1</v>
      </c>
      <c r="E352" s="639" t="s">
        <v>194</v>
      </c>
      <c r="F352" s="639" t="s">
        <v>195</v>
      </c>
      <c r="G352" s="635" t="s">
        <v>200</v>
      </c>
      <c r="H352" s="634">
        <v>804</v>
      </c>
      <c r="I352" s="634"/>
      <c r="J352" s="635"/>
      <c r="K352" s="635"/>
      <c r="L352" s="635"/>
      <c r="M352" s="636"/>
    </row>
    <row r="353" spans="1:14" s="170" customFormat="1">
      <c r="A353" s="640"/>
      <c r="B353" s="621" t="s">
        <v>306</v>
      </c>
      <c r="C353" s="166" t="s">
        <v>394</v>
      </c>
      <c r="D353" s="168">
        <v>0</v>
      </c>
      <c r="E353" s="167" t="s">
        <v>197</v>
      </c>
      <c r="F353" s="167" t="s">
        <v>198</v>
      </c>
      <c r="G353" s="168" t="s">
        <v>272</v>
      </c>
      <c r="H353" s="169">
        <v>0</v>
      </c>
      <c r="I353" s="169"/>
      <c r="J353" s="168"/>
      <c r="K353" s="168">
        <v>0.5</v>
      </c>
      <c r="L353" s="168"/>
      <c r="M353" s="521"/>
    </row>
    <row r="354" spans="1:14" s="170" customFormat="1">
      <c r="A354" s="640"/>
      <c r="B354" s="623">
        <v>40527</v>
      </c>
      <c r="C354" s="166" t="s">
        <v>430</v>
      </c>
      <c r="D354" s="635">
        <v>1</v>
      </c>
      <c r="E354" s="639" t="s">
        <v>2</v>
      </c>
      <c r="F354" s="639" t="s">
        <v>195</v>
      </c>
      <c r="G354" s="635" t="s">
        <v>431</v>
      </c>
      <c r="H354" s="169">
        <v>3011</v>
      </c>
      <c r="I354" s="634">
        <v>275</v>
      </c>
      <c r="J354" s="635"/>
      <c r="K354" s="635"/>
      <c r="L354" s="635"/>
      <c r="M354" s="636"/>
      <c r="N354" s="166"/>
    </row>
    <row r="355" spans="1:14" s="170" customFormat="1" ht="12.75" customHeight="1">
      <c r="A355" s="620"/>
      <c r="B355" s="621">
        <v>40528</v>
      </c>
      <c r="C355" s="166" t="s">
        <v>447</v>
      </c>
      <c r="D355" s="168">
        <v>1</v>
      </c>
      <c r="E355" s="167" t="s">
        <v>194</v>
      </c>
      <c r="F355" s="167" t="s">
        <v>195</v>
      </c>
      <c r="G355" s="168" t="s">
        <v>200</v>
      </c>
      <c r="H355" s="169">
        <v>560</v>
      </c>
      <c r="I355" s="169"/>
      <c r="J355" s="168"/>
      <c r="K355" s="168"/>
      <c r="L355" s="168"/>
      <c r="M355" s="521"/>
    </row>
    <row r="356" spans="1:14" s="176" customFormat="1">
      <c r="A356" s="186"/>
      <c r="B356" s="488" t="s">
        <v>475</v>
      </c>
      <c r="C356" s="172" t="s">
        <v>482</v>
      </c>
      <c r="D356" s="173">
        <v>1</v>
      </c>
      <c r="E356" s="174"/>
      <c r="F356" s="174"/>
      <c r="G356" s="173" t="s">
        <v>431</v>
      </c>
      <c r="H356" s="175">
        <v>3903</v>
      </c>
      <c r="I356" s="175">
        <v>275</v>
      </c>
      <c r="J356" s="173"/>
      <c r="K356" s="173"/>
      <c r="L356" s="173"/>
      <c r="M356" s="522"/>
      <c r="N356" s="196"/>
    </row>
    <row r="357" spans="1:14" s="586" customFormat="1">
      <c r="A357" s="684"/>
      <c r="B357" s="580">
        <v>40534</v>
      </c>
      <c r="C357" s="581" t="s">
        <v>503</v>
      </c>
      <c r="D357" s="582">
        <v>1</v>
      </c>
      <c r="E357" s="583" t="s">
        <v>194</v>
      </c>
      <c r="F357" s="583" t="s">
        <v>293</v>
      </c>
      <c r="G357" s="582" t="s">
        <v>207</v>
      </c>
      <c r="H357" s="584">
        <v>13986</v>
      </c>
      <c r="I357" s="591"/>
      <c r="J357" s="589"/>
      <c r="K357" s="589"/>
      <c r="L357" s="589"/>
      <c r="M357" s="592"/>
      <c r="N357" s="581"/>
    </row>
    <row r="358" spans="1:14" s="176" customFormat="1">
      <c r="A358" s="186"/>
      <c r="B358" s="488"/>
      <c r="C358" s="172"/>
      <c r="D358" s="173"/>
      <c r="E358" s="174"/>
      <c r="F358" s="174"/>
      <c r="G358" s="173"/>
      <c r="H358" s="175"/>
      <c r="I358" s="175"/>
      <c r="J358" s="173"/>
      <c r="K358" s="173"/>
      <c r="L358" s="173"/>
      <c r="M358" s="522"/>
      <c r="N358" s="172"/>
    </row>
    <row r="359" spans="1:14" s="176" customFormat="1">
      <c r="A359" s="186"/>
      <c r="B359" s="488"/>
      <c r="C359" s="172"/>
      <c r="D359" s="173"/>
      <c r="E359" s="174"/>
      <c r="F359" s="174"/>
      <c r="G359" s="173"/>
      <c r="H359" s="175"/>
      <c r="I359" s="175"/>
      <c r="J359" s="173"/>
      <c r="K359" s="173"/>
      <c r="L359" s="173"/>
      <c r="M359" s="522"/>
      <c r="N359" s="172"/>
    </row>
    <row r="360" spans="1:14" s="176" customFormat="1">
      <c r="A360" s="186"/>
      <c r="B360" s="488"/>
      <c r="C360" s="172"/>
      <c r="D360" s="173"/>
      <c r="E360" s="174"/>
      <c r="F360" s="174"/>
      <c r="G360" s="173"/>
      <c r="H360" s="175"/>
      <c r="I360" s="175"/>
      <c r="J360" s="173"/>
      <c r="K360" s="173"/>
      <c r="L360" s="173"/>
      <c r="M360" s="522"/>
      <c r="N360" s="172"/>
    </row>
    <row r="361" spans="1:14" s="176" customFormat="1">
      <c r="A361" s="186"/>
      <c r="B361" s="488"/>
      <c r="C361" s="172"/>
      <c r="D361" s="173"/>
      <c r="E361" s="174"/>
      <c r="F361" s="174"/>
      <c r="G361" s="173"/>
      <c r="H361" s="175"/>
      <c r="I361" s="175"/>
      <c r="J361" s="173"/>
      <c r="K361" s="173"/>
      <c r="L361" s="173"/>
      <c r="M361" s="522"/>
      <c r="N361" s="172"/>
    </row>
    <row r="362" spans="1:14" s="176" customFormat="1">
      <c r="A362" s="186"/>
      <c r="B362" s="488"/>
      <c r="C362" s="172"/>
      <c r="D362" s="173"/>
      <c r="E362" s="174"/>
      <c r="F362" s="174"/>
      <c r="G362" s="173"/>
      <c r="H362" s="175"/>
      <c r="I362" s="175"/>
      <c r="J362" s="173"/>
      <c r="K362" s="173"/>
      <c r="L362" s="173"/>
      <c r="M362" s="522"/>
      <c r="N362" s="172"/>
    </row>
    <row r="363" spans="1:14" s="176" customFormat="1">
      <c r="A363" s="186"/>
      <c r="B363" s="488"/>
      <c r="C363" s="172"/>
      <c r="D363" s="173"/>
      <c r="E363" s="174"/>
      <c r="F363" s="174"/>
      <c r="G363" s="173"/>
      <c r="H363" s="175"/>
      <c r="I363" s="175"/>
      <c r="J363" s="173"/>
      <c r="K363" s="173"/>
      <c r="L363" s="173"/>
      <c r="M363" s="522"/>
      <c r="N363" s="172"/>
    </row>
    <row r="364" spans="1:14" s="176" customFormat="1">
      <c r="A364" s="186"/>
      <c r="B364" s="488"/>
      <c r="C364" s="172"/>
      <c r="D364" s="173"/>
      <c r="E364" s="174"/>
      <c r="F364" s="174"/>
      <c r="G364" s="173"/>
      <c r="H364" s="175"/>
      <c r="I364" s="175"/>
      <c r="J364" s="173"/>
      <c r="K364" s="173"/>
      <c r="L364" s="173"/>
      <c r="M364" s="522"/>
      <c r="N364" s="172"/>
    </row>
    <row r="365" spans="1:14" s="176" customFormat="1">
      <c r="A365" s="186"/>
      <c r="B365" s="488"/>
      <c r="C365" s="172"/>
      <c r="D365" s="173"/>
      <c r="E365" s="174"/>
      <c r="F365" s="174"/>
      <c r="G365" s="173"/>
      <c r="H365" s="175"/>
      <c r="I365" s="175"/>
      <c r="J365" s="173"/>
      <c r="K365" s="173"/>
      <c r="L365" s="173"/>
      <c r="M365" s="522"/>
      <c r="N365" s="172"/>
    </row>
    <row r="366" spans="1:14" s="179" customFormat="1" ht="13.5" thickBot="1">
      <c r="A366" s="187"/>
      <c r="B366" s="489"/>
      <c r="D366" s="188"/>
      <c r="E366" s="189"/>
      <c r="F366" s="189"/>
      <c r="G366" s="188"/>
      <c r="H366" s="190"/>
      <c r="I366" s="190"/>
      <c r="J366" s="188"/>
      <c r="K366" s="188"/>
      <c r="L366" s="188"/>
      <c r="M366" s="523"/>
    </row>
    <row r="367" spans="1:14" s="165" customFormat="1" ht="16.5" customHeight="1">
      <c r="A367" s="158">
        <v>165138</v>
      </c>
      <c r="B367" s="195" t="s">
        <v>167</v>
      </c>
      <c r="C367" s="160"/>
      <c r="D367" s="163">
        <f>SUM(D368:D379)</f>
        <v>6.5</v>
      </c>
      <c r="E367" s="162"/>
      <c r="F367" s="162"/>
      <c r="G367" s="163"/>
      <c r="H367" s="180">
        <f t="shared" ref="H367:M367" si="30">SUM(H368:H379)</f>
        <v>9287</v>
      </c>
      <c r="I367" s="180">
        <f t="shared" si="30"/>
        <v>1444</v>
      </c>
      <c r="J367" s="163">
        <f t="shared" si="30"/>
        <v>1</v>
      </c>
      <c r="K367" s="163">
        <f t="shared" si="30"/>
        <v>2</v>
      </c>
      <c r="L367" s="163">
        <f t="shared" si="30"/>
        <v>0</v>
      </c>
      <c r="M367" s="525">
        <f t="shared" si="30"/>
        <v>0</v>
      </c>
    </row>
    <row r="368" spans="1:14" s="170" customFormat="1">
      <c r="A368" s="622"/>
      <c r="B368" s="641" t="s">
        <v>245</v>
      </c>
      <c r="C368" s="166" t="s">
        <v>223</v>
      </c>
      <c r="D368" s="168">
        <v>1</v>
      </c>
      <c r="E368" s="167" t="s">
        <v>2</v>
      </c>
      <c r="F368" s="167" t="s">
        <v>195</v>
      </c>
      <c r="G368" s="168" t="s">
        <v>206</v>
      </c>
      <c r="H368" s="169">
        <v>1602</v>
      </c>
      <c r="I368" s="169">
        <v>464</v>
      </c>
      <c r="J368" s="168"/>
      <c r="K368" s="168"/>
      <c r="L368" s="168"/>
      <c r="M368" s="521"/>
      <c r="N368" s="166"/>
    </row>
    <row r="369" spans="1:14" s="170" customFormat="1">
      <c r="A369" s="625"/>
      <c r="B369" s="623">
        <v>40520</v>
      </c>
      <c r="C369" s="170" t="s">
        <v>320</v>
      </c>
      <c r="D369" s="635">
        <v>1</v>
      </c>
      <c r="E369" s="639" t="s">
        <v>194</v>
      </c>
      <c r="F369" s="639" t="s">
        <v>195</v>
      </c>
      <c r="G369" s="635"/>
      <c r="H369" s="634">
        <v>347</v>
      </c>
      <c r="I369" s="634"/>
      <c r="J369" s="635"/>
      <c r="K369" s="635">
        <v>1</v>
      </c>
      <c r="L369" s="635"/>
      <c r="M369" s="636"/>
    </row>
    <row r="370" spans="1:14" s="170" customFormat="1">
      <c r="A370" s="625"/>
      <c r="B370" s="623">
        <v>40520</v>
      </c>
      <c r="C370" s="170" t="s">
        <v>305</v>
      </c>
      <c r="D370" s="635">
        <v>1</v>
      </c>
      <c r="E370" s="639" t="s">
        <v>194</v>
      </c>
      <c r="F370" s="639" t="s">
        <v>198</v>
      </c>
      <c r="G370" s="635" t="s">
        <v>352</v>
      </c>
      <c r="H370" s="634">
        <v>745</v>
      </c>
      <c r="I370" s="634"/>
      <c r="J370" s="635"/>
      <c r="K370" s="635">
        <v>1</v>
      </c>
      <c r="L370" s="635"/>
      <c r="M370" s="636"/>
      <c r="N370" s="170" t="s">
        <v>543</v>
      </c>
    </row>
    <row r="371" spans="1:14" s="170" customFormat="1">
      <c r="A371" s="625"/>
      <c r="B371" s="623">
        <v>40520</v>
      </c>
      <c r="C371" s="170" t="s">
        <v>330</v>
      </c>
      <c r="D371" s="635">
        <v>0</v>
      </c>
      <c r="E371" s="639" t="s">
        <v>194</v>
      </c>
      <c r="F371" s="639" t="s">
        <v>198</v>
      </c>
      <c r="G371" s="635" t="s">
        <v>272</v>
      </c>
      <c r="H371" s="634">
        <v>0</v>
      </c>
      <c r="I371" s="634"/>
      <c r="J371" s="635">
        <v>1</v>
      </c>
      <c r="K371" s="635"/>
      <c r="L371" s="635"/>
      <c r="M371" s="636"/>
    </row>
    <row r="372" spans="1:14" s="170" customFormat="1">
      <c r="A372" s="625"/>
      <c r="B372" s="623">
        <v>40527</v>
      </c>
      <c r="C372" s="170" t="s">
        <v>428</v>
      </c>
      <c r="D372" s="635">
        <v>1</v>
      </c>
      <c r="E372" s="639" t="s">
        <v>194</v>
      </c>
      <c r="F372" s="639" t="s">
        <v>195</v>
      </c>
      <c r="G372" s="635" t="s">
        <v>200</v>
      </c>
      <c r="H372" s="634">
        <v>469</v>
      </c>
      <c r="I372" s="634"/>
      <c r="J372" s="635"/>
      <c r="K372" s="635"/>
      <c r="L372" s="635"/>
      <c r="M372" s="636"/>
    </row>
    <row r="373" spans="1:14" s="170" customFormat="1">
      <c r="A373" s="625"/>
      <c r="B373" s="623">
        <v>40529</v>
      </c>
      <c r="C373" s="170" t="s">
        <v>450</v>
      </c>
      <c r="D373" s="635">
        <v>1</v>
      </c>
      <c r="E373" s="639" t="s">
        <v>194</v>
      </c>
      <c r="F373" s="639" t="s">
        <v>195</v>
      </c>
      <c r="G373" s="635" t="s">
        <v>208</v>
      </c>
      <c r="H373" s="634">
        <v>3459</v>
      </c>
      <c r="I373" s="634">
        <v>980</v>
      </c>
      <c r="J373" s="635"/>
      <c r="K373" s="635"/>
      <c r="L373" s="635"/>
      <c r="M373" s="636"/>
    </row>
    <row r="374" spans="1:14" s="170" customFormat="1">
      <c r="A374" s="622"/>
      <c r="B374" s="621" t="s">
        <v>306</v>
      </c>
      <c r="C374" s="166" t="s">
        <v>529</v>
      </c>
      <c r="D374" s="168">
        <v>0.5</v>
      </c>
      <c r="E374" s="167" t="s">
        <v>197</v>
      </c>
      <c r="F374" s="167" t="s">
        <v>195</v>
      </c>
      <c r="G374" s="168" t="s">
        <v>201</v>
      </c>
      <c r="H374" s="169">
        <v>968</v>
      </c>
      <c r="I374" s="169"/>
      <c r="J374" s="168"/>
      <c r="K374" s="168"/>
      <c r="L374" s="168"/>
      <c r="M374" s="521"/>
      <c r="N374" s="166"/>
    </row>
    <row r="375" spans="1:14" s="586" customFormat="1">
      <c r="A375" s="579"/>
      <c r="B375" s="580">
        <v>40534</v>
      </c>
      <c r="C375" s="581" t="s">
        <v>531</v>
      </c>
      <c r="D375" s="582">
        <v>1</v>
      </c>
      <c r="E375" s="583" t="s">
        <v>194</v>
      </c>
      <c r="F375" s="583" t="s">
        <v>195</v>
      </c>
      <c r="G375" s="582" t="s">
        <v>200</v>
      </c>
      <c r="H375" s="584">
        <v>1697</v>
      </c>
      <c r="I375" s="584"/>
      <c r="J375" s="582"/>
      <c r="K375" s="582"/>
      <c r="L375" s="582"/>
      <c r="M375" s="585"/>
      <c r="N375" s="581"/>
    </row>
    <row r="376" spans="1:14" s="176" customFormat="1">
      <c r="A376" s="186"/>
      <c r="B376" s="488"/>
      <c r="C376" s="172"/>
      <c r="D376" s="173"/>
      <c r="E376" s="174"/>
      <c r="F376" s="174"/>
      <c r="G376" s="173"/>
      <c r="H376" s="175"/>
      <c r="I376" s="175"/>
      <c r="J376" s="173"/>
      <c r="K376" s="173"/>
      <c r="L376" s="173"/>
      <c r="M376" s="522"/>
      <c r="N376" s="172"/>
    </row>
    <row r="377" spans="1:14" s="176" customFormat="1">
      <c r="A377" s="177"/>
      <c r="B377" s="487"/>
      <c r="D377" s="181"/>
      <c r="E377" s="182"/>
      <c r="F377" s="182"/>
      <c r="G377" s="181"/>
      <c r="H377" s="183"/>
      <c r="I377" s="183"/>
      <c r="J377" s="181"/>
      <c r="K377" s="181"/>
      <c r="L377" s="181"/>
      <c r="M377" s="524"/>
    </row>
    <row r="378" spans="1:14" s="176" customFormat="1">
      <c r="A378" s="177"/>
      <c r="B378" s="487"/>
      <c r="D378" s="181"/>
      <c r="E378" s="182"/>
      <c r="F378" s="182"/>
      <c r="G378" s="181"/>
      <c r="H378" s="183"/>
      <c r="I378" s="183"/>
      <c r="J378" s="181"/>
      <c r="K378" s="181"/>
      <c r="L378" s="181"/>
      <c r="M378" s="524"/>
      <c r="N378" s="172"/>
    </row>
    <row r="379" spans="1:14" s="179" customFormat="1" ht="13.5" thickBot="1">
      <c r="A379" s="187"/>
      <c r="B379" s="489"/>
      <c r="D379" s="188"/>
      <c r="E379" s="189"/>
      <c r="F379" s="189"/>
      <c r="G379" s="188"/>
      <c r="H379" s="190"/>
      <c r="I379" s="190"/>
      <c r="J379" s="188"/>
      <c r="K379" s="188"/>
      <c r="L379" s="188"/>
      <c r="M379" s="523"/>
    </row>
    <row r="380" spans="1:14" s="165" customFormat="1" ht="16.5" customHeight="1">
      <c r="A380" s="158">
        <v>167048</v>
      </c>
      <c r="B380" s="195" t="s">
        <v>168</v>
      </c>
      <c r="C380" s="160"/>
      <c r="D380" s="163">
        <f>SUM(D381:D390)</f>
        <v>6</v>
      </c>
      <c r="E380" s="162"/>
      <c r="F380" s="162"/>
      <c r="G380" s="163"/>
      <c r="H380" s="180">
        <f t="shared" ref="H380:M380" si="31">SUM(H381:H390)</f>
        <v>11655</v>
      </c>
      <c r="I380" s="180">
        <f t="shared" si="31"/>
        <v>0</v>
      </c>
      <c r="J380" s="163">
        <f t="shared" si="31"/>
        <v>0</v>
      </c>
      <c r="K380" s="163">
        <f t="shared" si="31"/>
        <v>1</v>
      </c>
      <c r="L380" s="163">
        <f t="shared" si="31"/>
        <v>0</v>
      </c>
      <c r="M380" s="525">
        <f t="shared" si="31"/>
        <v>0</v>
      </c>
      <c r="N380" s="160"/>
    </row>
    <row r="381" spans="1:14" s="170" customFormat="1">
      <c r="A381" s="622"/>
      <c r="B381" s="621">
        <v>40526</v>
      </c>
      <c r="C381" s="166" t="s">
        <v>399</v>
      </c>
      <c r="D381" s="168">
        <v>1</v>
      </c>
      <c r="E381" s="167" t="s">
        <v>194</v>
      </c>
      <c r="F381" s="167" t="s">
        <v>195</v>
      </c>
      <c r="G381" s="168" t="s">
        <v>200</v>
      </c>
      <c r="H381" s="169">
        <v>137</v>
      </c>
      <c r="I381" s="169"/>
      <c r="J381" s="168"/>
      <c r="K381" s="168"/>
      <c r="L381" s="168"/>
      <c r="M381" s="521"/>
      <c r="N381" s="166"/>
    </row>
    <row r="382" spans="1:14" s="170" customFormat="1">
      <c r="A382" s="622"/>
      <c r="B382" s="621">
        <v>40528</v>
      </c>
      <c r="C382" s="166" t="s">
        <v>440</v>
      </c>
      <c r="D382" s="168">
        <v>0</v>
      </c>
      <c r="E382" s="167" t="s">
        <v>194</v>
      </c>
      <c r="F382" s="167" t="s">
        <v>198</v>
      </c>
      <c r="G382" s="168" t="s">
        <v>272</v>
      </c>
      <c r="H382" s="169">
        <v>0</v>
      </c>
      <c r="I382" s="169"/>
      <c r="J382" s="168"/>
      <c r="K382" s="168">
        <v>1</v>
      </c>
      <c r="L382" s="168"/>
      <c r="M382" s="521"/>
      <c r="N382" s="166"/>
    </row>
    <row r="383" spans="1:14" s="170" customFormat="1">
      <c r="A383" s="622"/>
      <c r="B383" s="621">
        <v>40528</v>
      </c>
      <c r="C383" s="166" t="s">
        <v>445</v>
      </c>
      <c r="D383" s="168">
        <v>1</v>
      </c>
      <c r="E383" s="167" t="s">
        <v>194</v>
      </c>
      <c r="F383" s="167" t="s">
        <v>195</v>
      </c>
      <c r="G383" s="168" t="s">
        <v>200</v>
      </c>
      <c r="H383" s="169">
        <v>604</v>
      </c>
      <c r="I383" s="169"/>
      <c r="J383" s="168"/>
      <c r="K383" s="168"/>
      <c r="L383" s="168"/>
      <c r="M383" s="521"/>
      <c r="N383" s="166"/>
    </row>
    <row r="384" spans="1:14" s="586" customFormat="1">
      <c r="A384" s="579"/>
      <c r="B384" s="580">
        <v>40532</v>
      </c>
      <c r="C384" s="581" t="s">
        <v>490</v>
      </c>
      <c r="D384" s="582">
        <v>1</v>
      </c>
      <c r="E384" s="583" t="s">
        <v>194</v>
      </c>
      <c r="F384" s="583" t="s">
        <v>195</v>
      </c>
      <c r="G384" s="582" t="s">
        <v>200</v>
      </c>
      <c r="H384" s="584">
        <v>3504</v>
      </c>
      <c r="I384" s="584"/>
      <c r="J384" s="582"/>
      <c r="K384" s="582"/>
      <c r="L384" s="582"/>
      <c r="M384" s="585"/>
      <c r="N384" s="581"/>
    </row>
    <row r="385" spans="1:14" s="586" customFormat="1">
      <c r="A385" s="579"/>
      <c r="B385" s="580">
        <v>40534</v>
      </c>
      <c r="C385" s="581" t="s">
        <v>526</v>
      </c>
      <c r="D385" s="582">
        <v>1</v>
      </c>
      <c r="E385" s="583" t="s">
        <v>194</v>
      </c>
      <c r="F385" s="583" t="s">
        <v>195</v>
      </c>
      <c r="G385" s="582" t="s">
        <v>206</v>
      </c>
      <c r="H385" s="584">
        <v>855</v>
      </c>
      <c r="I385" s="584"/>
      <c r="J385" s="582"/>
      <c r="K385" s="582"/>
      <c r="L385" s="582"/>
      <c r="M385" s="585"/>
      <c r="N385" s="581"/>
    </row>
    <row r="386" spans="1:14" s="586" customFormat="1">
      <c r="A386" s="579"/>
      <c r="B386" s="580">
        <v>40533</v>
      </c>
      <c r="C386" s="581" t="s">
        <v>527</v>
      </c>
      <c r="D386" s="582">
        <v>1</v>
      </c>
      <c r="E386" s="583" t="s">
        <v>194</v>
      </c>
      <c r="F386" s="583" t="s">
        <v>195</v>
      </c>
      <c r="G386" s="582" t="s">
        <v>200</v>
      </c>
      <c r="H386" s="584">
        <v>522</v>
      </c>
      <c r="I386" s="584"/>
      <c r="J386" s="582"/>
      <c r="K386" s="582"/>
      <c r="L386" s="582"/>
      <c r="M386" s="585"/>
      <c r="N386" s="581"/>
    </row>
    <row r="387" spans="1:14" s="586" customFormat="1">
      <c r="A387" s="579"/>
      <c r="B387" s="580">
        <v>40534</v>
      </c>
      <c r="C387" s="581" t="s">
        <v>547</v>
      </c>
      <c r="D387" s="582">
        <v>1</v>
      </c>
      <c r="E387" s="583" t="s">
        <v>194</v>
      </c>
      <c r="F387" s="583" t="s">
        <v>195</v>
      </c>
      <c r="G387" s="582" t="s">
        <v>308</v>
      </c>
      <c r="H387" s="584">
        <v>6033</v>
      </c>
      <c r="I387" s="584"/>
      <c r="J387" s="582"/>
      <c r="K387" s="582"/>
      <c r="L387" s="582"/>
      <c r="M387" s="585"/>
      <c r="N387" s="581"/>
    </row>
    <row r="388" spans="1:14" s="176" customFormat="1">
      <c r="A388" s="186"/>
      <c r="B388" s="488"/>
      <c r="C388" s="172"/>
      <c r="D388" s="173"/>
      <c r="E388" s="174"/>
      <c r="F388" s="174"/>
      <c r="G388" s="173"/>
      <c r="H388" s="175"/>
      <c r="I388" s="175"/>
      <c r="J388" s="173"/>
      <c r="K388" s="173"/>
      <c r="L388" s="173"/>
      <c r="M388" s="522"/>
      <c r="N388" s="172"/>
    </row>
    <row r="389" spans="1:14" s="176" customFormat="1">
      <c r="A389" s="186"/>
      <c r="B389" s="488"/>
      <c r="C389" s="172"/>
      <c r="D389" s="173"/>
      <c r="E389" s="174"/>
      <c r="F389" s="174"/>
      <c r="G389" s="173"/>
      <c r="H389" s="175"/>
      <c r="I389" s="175"/>
      <c r="J389" s="173"/>
      <c r="K389" s="173"/>
      <c r="L389" s="173"/>
      <c r="M389" s="522"/>
      <c r="N389" s="172"/>
    </row>
    <row r="390" spans="1:14" s="179" customFormat="1" ht="13.5" thickBot="1">
      <c r="A390" s="187"/>
      <c r="B390" s="489"/>
      <c r="D390" s="188"/>
      <c r="E390" s="189"/>
      <c r="F390" s="189"/>
      <c r="G390" s="188"/>
      <c r="H390" s="190"/>
      <c r="I390" s="190"/>
      <c r="J390" s="188"/>
      <c r="K390" s="188"/>
      <c r="L390" s="188"/>
      <c r="M390" s="523"/>
    </row>
    <row r="391" spans="1:14" s="165" customFormat="1" ht="16.5" customHeight="1">
      <c r="A391" s="158">
        <v>714778</v>
      </c>
      <c r="B391" s="195" t="s">
        <v>169</v>
      </c>
      <c r="C391" s="180"/>
      <c r="D391" s="163">
        <f>SUM(D392:D401)</f>
        <v>6</v>
      </c>
      <c r="E391" s="162"/>
      <c r="F391" s="162"/>
      <c r="G391" s="163"/>
      <c r="H391" s="180">
        <f t="shared" ref="H391:M391" si="32">SUM(H392:H401)</f>
        <v>10438</v>
      </c>
      <c r="I391" s="180">
        <f t="shared" si="32"/>
        <v>0</v>
      </c>
      <c r="J391" s="163">
        <f t="shared" si="32"/>
        <v>1</v>
      </c>
      <c r="K391" s="163">
        <f t="shared" si="32"/>
        <v>1</v>
      </c>
      <c r="L391" s="163">
        <f t="shared" si="32"/>
        <v>0</v>
      </c>
      <c r="M391" s="538">
        <f t="shared" si="32"/>
        <v>0</v>
      </c>
    </row>
    <row r="392" spans="1:14" s="170" customFormat="1" ht="12.75" customHeight="1">
      <c r="A392" s="622"/>
      <c r="B392" s="621" t="s">
        <v>274</v>
      </c>
      <c r="C392" s="169" t="s">
        <v>329</v>
      </c>
      <c r="D392" s="168">
        <v>1</v>
      </c>
      <c r="E392" s="167" t="s">
        <v>197</v>
      </c>
      <c r="F392" s="167" t="s">
        <v>195</v>
      </c>
      <c r="G392" s="168" t="s">
        <v>200</v>
      </c>
      <c r="H392" s="169">
        <v>2823</v>
      </c>
      <c r="I392" s="169"/>
      <c r="J392" s="168"/>
      <c r="K392" s="168"/>
      <c r="L392" s="168"/>
      <c r="M392" s="521"/>
    </row>
    <row r="393" spans="1:14" s="170" customFormat="1" ht="12.75" customHeight="1">
      <c r="A393" s="622"/>
      <c r="B393" s="621">
        <v>40525</v>
      </c>
      <c r="C393" s="169" t="s">
        <v>365</v>
      </c>
      <c r="D393" s="168">
        <v>1</v>
      </c>
      <c r="E393" s="167" t="s">
        <v>194</v>
      </c>
      <c r="F393" s="167" t="s">
        <v>195</v>
      </c>
      <c r="G393" s="168" t="s">
        <v>200</v>
      </c>
      <c r="H393" s="169">
        <v>459</v>
      </c>
      <c r="I393" s="169"/>
      <c r="J393" s="168"/>
      <c r="K393" s="168"/>
      <c r="L393" s="168"/>
      <c r="M393" s="521"/>
    </row>
    <row r="394" spans="1:14" s="586" customFormat="1" ht="12.75" customHeight="1">
      <c r="A394" s="579"/>
      <c r="B394" s="580">
        <v>40534</v>
      </c>
      <c r="C394" s="584" t="s">
        <v>387</v>
      </c>
      <c r="D394" s="582">
        <v>0</v>
      </c>
      <c r="E394" s="583" t="s">
        <v>2</v>
      </c>
      <c r="F394" s="583" t="s">
        <v>198</v>
      </c>
      <c r="G394" s="582" t="s">
        <v>272</v>
      </c>
      <c r="H394" s="584">
        <v>0</v>
      </c>
      <c r="I394" s="584"/>
      <c r="J394" s="582"/>
      <c r="K394" s="582">
        <v>1</v>
      </c>
      <c r="L394" s="582"/>
      <c r="M394" s="585"/>
    </row>
    <row r="395" spans="1:14" s="633" customFormat="1" ht="12.75" customHeight="1">
      <c r="A395" s="638"/>
      <c r="B395" s="637">
        <v>40526</v>
      </c>
      <c r="C395" s="631" t="s">
        <v>395</v>
      </c>
      <c r="D395" s="629">
        <v>-1</v>
      </c>
      <c r="E395" s="630" t="s">
        <v>2</v>
      </c>
      <c r="F395" s="630" t="s">
        <v>396</v>
      </c>
      <c r="G395" s="629" t="s">
        <v>397</v>
      </c>
      <c r="H395" s="631">
        <v>-2474</v>
      </c>
      <c r="I395" s="631"/>
      <c r="J395" s="629"/>
      <c r="K395" s="629"/>
      <c r="L395" s="629"/>
      <c r="M395" s="632"/>
      <c r="N395" s="633" t="s">
        <v>398</v>
      </c>
    </row>
    <row r="396" spans="1:14" s="170" customFormat="1" ht="12.75" customHeight="1">
      <c r="A396" s="622"/>
      <c r="B396" s="621">
        <v>40529</v>
      </c>
      <c r="C396" s="166" t="s">
        <v>446</v>
      </c>
      <c r="D396" s="168">
        <v>1</v>
      </c>
      <c r="E396" s="167" t="s">
        <v>194</v>
      </c>
      <c r="F396" s="167" t="s">
        <v>195</v>
      </c>
      <c r="G396" s="168" t="s">
        <v>208</v>
      </c>
      <c r="H396" s="169">
        <v>2107</v>
      </c>
      <c r="I396" s="169"/>
      <c r="J396" s="168"/>
      <c r="K396" s="168"/>
      <c r="L396" s="168"/>
      <c r="M396" s="521"/>
      <c r="N396" s="166"/>
    </row>
    <row r="397" spans="1:14" s="586" customFormat="1" ht="12.75" customHeight="1">
      <c r="A397" s="579"/>
      <c r="B397" s="580">
        <v>40529</v>
      </c>
      <c r="C397" s="581" t="s">
        <v>448</v>
      </c>
      <c r="D397" s="582">
        <v>1</v>
      </c>
      <c r="E397" s="583" t="s">
        <v>194</v>
      </c>
      <c r="F397" s="583" t="s">
        <v>195</v>
      </c>
      <c r="G397" s="582" t="s">
        <v>201</v>
      </c>
      <c r="H397" s="584">
        <v>1718</v>
      </c>
      <c r="I397" s="584"/>
      <c r="J397" s="582"/>
      <c r="K397" s="582"/>
      <c r="L397" s="582"/>
      <c r="M397" s="585"/>
      <c r="N397" s="581"/>
    </row>
    <row r="398" spans="1:14" s="170" customFormat="1" ht="12.75" customHeight="1">
      <c r="A398" s="622"/>
      <c r="B398" s="621" t="s">
        <v>274</v>
      </c>
      <c r="C398" s="166" t="s">
        <v>483</v>
      </c>
      <c r="D398" s="168">
        <v>1</v>
      </c>
      <c r="E398" s="167" t="s">
        <v>197</v>
      </c>
      <c r="F398" s="167" t="s">
        <v>195</v>
      </c>
      <c r="G398" s="168" t="s">
        <v>200</v>
      </c>
      <c r="H398" s="169">
        <v>625</v>
      </c>
      <c r="I398" s="169"/>
      <c r="J398" s="168"/>
      <c r="K398" s="168"/>
      <c r="L398" s="168"/>
      <c r="M398" s="659"/>
      <c r="N398" s="166"/>
    </row>
    <row r="399" spans="1:14" s="176" customFormat="1" ht="12.75" customHeight="1">
      <c r="A399" s="186"/>
      <c r="B399" s="488" t="s">
        <v>530</v>
      </c>
      <c r="C399" s="172" t="s">
        <v>532</v>
      </c>
      <c r="D399" s="173">
        <v>1</v>
      </c>
      <c r="E399" s="174"/>
      <c r="F399" s="174"/>
      <c r="G399" s="173" t="s">
        <v>308</v>
      </c>
      <c r="H399" s="175">
        <v>4369</v>
      </c>
      <c r="I399" s="175"/>
      <c r="J399" s="173">
        <v>1</v>
      </c>
      <c r="K399" s="173"/>
      <c r="L399" s="173"/>
      <c r="M399" s="522"/>
    </row>
    <row r="400" spans="1:14" s="176" customFormat="1" ht="12.75" customHeight="1">
      <c r="A400" s="177"/>
      <c r="B400" s="487" t="s">
        <v>530</v>
      </c>
      <c r="C400" s="172" t="s">
        <v>545</v>
      </c>
      <c r="D400" s="173">
        <v>1</v>
      </c>
      <c r="E400" s="174"/>
      <c r="F400" s="174"/>
      <c r="G400" s="173" t="s">
        <v>200</v>
      </c>
      <c r="H400" s="175">
        <v>811</v>
      </c>
      <c r="I400" s="183"/>
      <c r="J400" s="181"/>
      <c r="M400" s="529"/>
    </row>
    <row r="401" spans="1:14" s="179" customFormat="1" ht="13.5" thickBot="1">
      <c r="A401" s="187"/>
      <c r="B401" s="489"/>
      <c r="D401" s="188"/>
      <c r="E401" s="189"/>
      <c r="F401" s="189"/>
      <c r="G401" s="188"/>
      <c r="H401" s="190"/>
      <c r="I401" s="190"/>
      <c r="J401" s="188"/>
      <c r="M401" s="528"/>
    </row>
    <row r="402" spans="1:14" s="165" customFormat="1" ht="16.5" customHeight="1">
      <c r="A402" s="193">
        <v>125689</v>
      </c>
      <c r="B402" s="496" t="s">
        <v>170</v>
      </c>
      <c r="C402" s="160"/>
      <c r="D402" s="163">
        <f>SUM(D403:D412)</f>
        <v>6</v>
      </c>
      <c r="E402" s="162"/>
      <c r="F402" s="162"/>
      <c r="G402" s="163"/>
      <c r="H402" s="180">
        <f t="shared" ref="H402:M402" si="33">SUM(H403:H412)</f>
        <v>10973</v>
      </c>
      <c r="I402" s="180">
        <f t="shared" si="33"/>
        <v>0</v>
      </c>
      <c r="J402" s="163">
        <f t="shared" si="33"/>
        <v>0</v>
      </c>
      <c r="K402" s="163">
        <f t="shared" si="33"/>
        <v>1</v>
      </c>
      <c r="L402" s="163">
        <f t="shared" si="33"/>
        <v>0</v>
      </c>
      <c r="M402" s="525">
        <f t="shared" si="33"/>
        <v>0</v>
      </c>
      <c r="N402" s="160"/>
    </row>
    <row r="403" spans="1:14" s="586" customFormat="1">
      <c r="A403" s="579"/>
      <c r="B403" s="578" t="s">
        <v>245</v>
      </c>
      <c r="C403" s="581" t="s">
        <v>199</v>
      </c>
      <c r="D403" s="582">
        <v>1</v>
      </c>
      <c r="E403" s="583" t="s">
        <v>2</v>
      </c>
      <c r="F403" s="583" t="s">
        <v>195</v>
      </c>
      <c r="G403" s="582" t="s">
        <v>208</v>
      </c>
      <c r="H403" s="584">
        <v>3947</v>
      </c>
      <c r="I403" s="584"/>
      <c r="J403" s="582"/>
      <c r="K403" s="582"/>
      <c r="L403" s="582"/>
      <c r="M403" s="585"/>
      <c r="N403" s="671" t="s">
        <v>247</v>
      </c>
    </row>
    <row r="404" spans="1:14" s="170" customFormat="1">
      <c r="A404" s="622"/>
      <c r="B404" s="621">
        <v>40520</v>
      </c>
      <c r="C404" s="166" t="s">
        <v>256</v>
      </c>
      <c r="D404" s="168">
        <v>1</v>
      </c>
      <c r="E404" s="167" t="s">
        <v>194</v>
      </c>
      <c r="F404" s="167" t="s">
        <v>195</v>
      </c>
      <c r="G404" s="168" t="s">
        <v>202</v>
      </c>
      <c r="H404" s="169">
        <v>2981</v>
      </c>
      <c r="I404" s="169"/>
      <c r="J404" s="168"/>
      <c r="K404" s="168">
        <v>1</v>
      </c>
      <c r="L404" s="168"/>
      <c r="M404" s="521"/>
    </row>
    <row r="405" spans="1:14" s="170" customFormat="1">
      <c r="A405" s="622"/>
      <c r="B405" s="621">
        <v>40512</v>
      </c>
      <c r="C405" s="166" t="s">
        <v>276</v>
      </c>
      <c r="D405" s="168">
        <v>1</v>
      </c>
      <c r="E405" s="167" t="s">
        <v>2</v>
      </c>
      <c r="F405" s="167" t="s">
        <v>203</v>
      </c>
      <c r="G405" s="168" t="s">
        <v>277</v>
      </c>
      <c r="H405" s="169">
        <v>315</v>
      </c>
      <c r="I405" s="169"/>
      <c r="J405" s="168"/>
      <c r="K405" s="168"/>
      <c r="L405" s="168"/>
      <c r="M405" s="521"/>
      <c r="N405" s="170" t="s">
        <v>278</v>
      </c>
    </row>
    <row r="406" spans="1:14" s="176" customFormat="1">
      <c r="A406" s="186"/>
      <c r="B406" s="488" t="s">
        <v>484</v>
      </c>
      <c r="C406" s="172" t="s">
        <v>354</v>
      </c>
      <c r="D406" s="173">
        <v>1</v>
      </c>
      <c r="E406" s="174"/>
      <c r="F406" s="174" t="s">
        <v>195</v>
      </c>
      <c r="G406" s="173" t="s">
        <v>206</v>
      </c>
      <c r="H406" s="175">
        <v>705</v>
      </c>
      <c r="I406" s="175"/>
      <c r="J406" s="173"/>
      <c r="K406" s="173"/>
      <c r="L406" s="173"/>
      <c r="M406" s="522"/>
      <c r="N406" s="176" t="s">
        <v>486</v>
      </c>
    </row>
    <row r="407" spans="1:14" s="170" customFormat="1">
      <c r="A407" s="622"/>
      <c r="B407" s="621" t="s">
        <v>274</v>
      </c>
      <c r="C407" s="166" t="s">
        <v>419</v>
      </c>
      <c r="D407" s="168">
        <v>1</v>
      </c>
      <c r="E407" s="167" t="s">
        <v>197</v>
      </c>
      <c r="F407" s="167" t="s">
        <v>195</v>
      </c>
      <c r="G407" s="168" t="s">
        <v>200</v>
      </c>
      <c r="H407" s="169">
        <v>525</v>
      </c>
      <c r="I407" s="169"/>
      <c r="J407" s="168"/>
      <c r="K407" s="168"/>
      <c r="L407" s="168"/>
      <c r="M407" s="521"/>
    </row>
    <row r="408" spans="1:14" s="176" customFormat="1">
      <c r="A408" s="186"/>
      <c r="B408" s="488" t="s">
        <v>441</v>
      </c>
      <c r="C408" s="172" t="s">
        <v>443</v>
      </c>
      <c r="D408" s="173">
        <v>1</v>
      </c>
      <c r="E408" s="174"/>
      <c r="F408" s="174" t="s">
        <v>195</v>
      </c>
      <c r="G408" s="173" t="s">
        <v>200</v>
      </c>
      <c r="H408" s="175">
        <v>2500</v>
      </c>
      <c r="I408" s="175"/>
      <c r="J408" s="173"/>
      <c r="K408" s="173"/>
      <c r="L408" s="173"/>
      <c r="M408" s="522"/>
      <c r="N408" s="176" t="s">
        <v>485</v>
      </c>
    </row>
    <row r="409" spans="1:14" s="176" customFormat="1">
      <c r="A409" s="186"/>
      <c r="B409" s="488"/>
      <c r="C409" s="172"/>
      <c r="D409" s="173"/>
      <c r="E409" s="174"/>
      <c r="F409" s="174"/>
      <c r="G409" s="173"/>
      <c r="H409" s="175"/>
      <c r="I409" s="175"/>
      <c r="J409" s="173"/>
      <c r="K409" s="173"/>
      <c r="L409" s="173"/>
      <c r="M409" s="522"/>
    </row>
    <row r="410" spans="1:14" s="176" customFormat="1">
      <c r="A410" s="186"/>
      <c r="B410" s="488"/>
      <c r="C410" s="172"/>
      <c r="D410" s="173"/>
      <c r="E410" s="174"/>
      <c r="F410" s="174"/>
      <c r="G410" s="173"/>
      <c r="H410" s="175"/>
      <c r="I410" s="175"/>
      <c r="J410" s="173"/>
      <c r="K410" s="173"/>
      <c r="L410" s="173"/>
      <c r="M410" s="522"/>
    </row>
    <row r="411" spans="1:14" s="176" customFormat="1">
      <c r="A411" s="186"/>
      <c r="B411" s="488"/>
      <c r="C411" s="172"/>
      <c r="D411" s="173"/>
      <c r="E411" s="174"/>
      <c r="F411" s="174"/>
      <c r="G411" s="173"/>
      <c r="H411" s="175"/>
      <c r="I411" s="175"/>
      <c r="J411" s="173"/>
      <c r="K411" s="173"/>
      <c r="L411" s="173"/>
      <c r="M411" s="522"/>
    </row>
    <row r="412" spans="1:14" s="179" customFormat="1" ht="13.5" thickBot="1">
      <c r="A412" s="187"/>
      <c r="B412" s="489"/>
      <c r="D412" s="188"/>
      <c r="E412" s="189"/>
      <c r="F412" s="189"/>
      <c r="G412" s="188"/>
      <c r="H412" s="190"/>
      <c r="I412" s="190"/>
      <c r="J412" s="188"/>
      <c r="K412" s="188"/>
      <c r="L412" s="188"/>
      <c r="M412" s="523"/>
    </row>
    <row r="413" spans="1:14" s="165" customFormat="1" ht="16.5" customHeight="1">
      <c r="A413" s="158">
        <v>164621</v>
      </c>
      <c r="B413" s="195" t="s">
        <v>171</v>
      </c>
      <c r="C413" s="160"/>
      <c r="D413" s="163">
        <f>SUM(D414:D423)</f>
        <v>4.5</v>
      </c>
      <c r="E413" s="162"/>
      <c r="F413" s="162"/>
      <c r="G413" s="163"/>
      <c r="H413" s="180">
        <f t="shared" ref="H413:M413" si="34">SUM(H414:H423)</f>
        <v>11357</v>
      </c>
      <c r="I413" s="180">
        <f t="shared" si="34"/>
        <v>4835</v>
      </c>
      <c r="J413" s="163">
        <f t="shared" si="34"/>
        <v>1</v>
      </c>
      <c r="K413" s="163">
        <f t="shared" si="34"/>
        <v>0</v>
      </c>
      <c r="L413" s="163">
        <f t="shared" si="34"/>
        <v>0</v>
      </c>
      <c r="M413" s="538">
        <f t="shared" si="34"/>
        <v>2310</v>
      </c>
      <c r="N413" s="160"/>
    </row>
    <row r="414" spans="1:14" s="170" customFormat="1">
      <c r="A414" s="625"/>
      <c r="B414" s="623">
        <v>40525</v>
      </c>
      <c r="C414" s="170" t="s">
        <v>260</v>
      </c>
      <c r="D414" s="635">
        <v>0.7</v>
      </c>
      <c r="E414" s="639" t="s">
        <v>194</v>
      </c>
      <c r="F414" s="639" t="s">
        <v>195</v>
      </c>
      <c r="G414" s="635" t="s">
        <v>388</v>
      </c>
      <c r="H414" s="634">
        <v>4835</v>
      </c>
      <c r="I414" s="634">
        <v>4835</v>
      </c>
      <c r="J414" s="635"/>
      <c r="K414" s="635"/>
      <c r="L414" s="635"/>
      <c r="M414" s="674">
        <v>2310</v>
      </c>
    </row>
    <row r="415" spans="1:14" s="170" customFormat="1">
      <c r="A415" s="625"/>
      <c r="B415" s="623">
        <v>40515</v>
      </c>
      <c r="C415" s="166" t="s">
        <v>213</v>
      </c>
      <c r="D415" s="635">
        <v>1</v>
      </c>
      <c r="E415" s="639" t="s">
        <v>2</v>
      </c>
      <c r="F415" s="639" t="s">
        <v>195</v>
      </c>
      <c r="G415" s="635" t="s">
        <v>200</v>
      </c>
      <c r="H415" s="169">
        <v>551</v>
      </c>
      <c r="I415" s="634"/>
      <c r="J415" s="635"/>
      <c r="K415" s="635"/>
      <c r="L415" s="635"/>
      <c r="M415" s="636"/>
      <c r="N415" s="166"/>
    </row>
    <row r="416" spans="1:14" s="170" customFormat="1">
      <c r="A416" s="622"/>
      <c r="B416" s="621">
        <v>40522</v>
      </c>
      <c r="C416" s="166" t="s">
        <v>284</v>
      </c>
      <c r="D416" s="168">
        <v>1</v>
      </c>
      <c r="E416" s="167" t="s">
        <v>194</v>
      </c>
      <c r="F416" s="167" t="s">
        <v>195</v>
      </c>
      <c r="G416" s="168" t="s">
        <v>202</v>
      </c>
      <c r="H416" s="169">
        <v>2668</v>
      </c>
      <c r="I416" s="169"/>
      <c r="J416" s="168">
        <v>1</v>
      </c>
      <c r="K416" s="168"/>
      <c r="L416" s="168"/>
      <c r="M416" s="521"/>
      <c r="N416" s="166"/>
    </row>
    <row r="417" spans="1:14" s="170" customFormat="1">
      <c r="A417" s="620"/>
      <c r="B417" s="621">
        <v>40515</v>
      </c>
      <c r="C417" s="166" t="s">
        <v>297</v>
      </c>
      <c r="D417" s="168">
        <v>0.5</v>
      </c>
      <c r="E417" s="167" t="s">
        <v>203</v>
      </c>
      <c r="F417" s="167" t="s">
        <v>195</v>
      </c>
      <c r="G417" s="168" t="s">
        <v>298</v>
      </c>
      <c r="H417" s="169">
        <v>197</v>
      </c>
      <c r="I417" s="169"/>
      <c r="J417" s="168"/>
      <c r="K417" s="168"/>
      <c r="L417" s="168"/>
      <c r="M417" s="521"/>
      <c r="N417" s="169" t="s">
        <v>299</v>
      </c>
    </row>
    <row r="418" spans="1:14" s="645" customFormat="1">
      <c r="A418" s="643"/>
      <c r="B418" s="644" t="s">
        <v>326</v>
      </c>
      <c r="C418" s="645" t="s">
        <v>305</v>
      </c>
      <c r="D418" s="646">
        <v>0</v>
      </c>
      <c r="E418" s="647" t="s">
        <v>194</v>
      </c>
      <c r="F418" s="647" t="s">
        <v>198</v>
      </c>
      <c r="G418" s="646" t="s">
        <v>272</v>
      </c>
      <c r="H418" s="642">
        <v>0</v>
      </c>
      <c r="I418" s="648"/>
      <c r="J418" s="646"/>
      <c r="K418" s="646">
        <v>0</v>
      </c>
      <c r="L418" s="646"/>
      <c r="M418" s="649"/>
      <c r="N418" s="645" t="s">
        <v>370</v>
      </c>
    </row>
    <row r="419" spans="1:14" s="170" customFormat="1">
      <c r="A419" s="622"/>
      <c r="B419" s="621" t="s">
        <v>439</v>
      </c>
      <c r="C419" s="166" t="s">
        <v>438</v>
      </c>
      <c r="D419" s="168">
        <v>0</v>
      </c>
      <c r="E419" s="167" t="s">
        <v>197</v>
      </c>
      <c r="F419" s="167" t="s">
        <v>195</v>
      </c>
      <c r="G419" s="168" t="s">
        <v>206</v>
      </c>
      <c r="H419" s="169">
        <v>0</v>
      </c>
      <c r="I419" s="169"/>
      <c r="J419" s="168"/>
      <c r="K419" s="168"/>
      <c r="L419" s="168"/>
      <c r="M419" s="521"/>
      <c r="N419" s="170" t="s">
        <v>459</v>
      </c>
    </row>
    <row r="420" spans="1:14" s="176" customFormat="1">
      <c r="A420" s="191"/>
      <c r="B420" s="487" t="s">
        <v>475</v>
      </c>
      <c r="C420" s="172" t="s">
        <v>491</v>
      </c>
      <c r="D420" s="173">
        <v>1</v>
      </c>
      <c r="E420" s="174"/>
      <c r="F420" s="174"/>
      <c r="G420" s="173"/>
      <c r="H420" s="175">
        <v>2038</v>
      </c>
      <c r="I420" s="183"/>
      <c r="J420" s="181"/>
      <c r="K420" s="181"/>
      <c r="L420" s="181"/>
      <c r="M420" s="524"/>
      <c r="N420" s="176" t="s">
        <v>522</v>
      </c>
    </row>
    <row r="421" spans="1:14" s="170" customFormat="1">
      <c r="A421" s="640"/>
      <c r="B421" s="623" t="s">
        <v>493</v>
      </c>
      <c r="C421" s="166" t="s">
        <v>492</v>
      </c>
      <c r="D421" s="635">
        <v>0.3</v>
      </c>
      <c r="E421" s="639" t="s">
        <v>203</v>
      </c>
      <c r="F421" s="639" t="s">
        <v>195</v>
      </c>
      <c r="G421" s="635" t="s">
        <v>200</v>
      </c>
      <c r="H421" s="169">
        <v>1068</v>
      </c>
      <c r="I421" s="634"/>
      <c r="J421" s="635"/>
      <c r="K421" s="635"/>
      <c r="L421" s="635"/>
      <c r="M421" s="636"/>
      <c r="N421" s="166" t="s">
        <v>494</v>
      </c>
    </row>
    <row r="422" spans="1:14" s="170" customFormat="1">
      <c r="A422" s="625"/>
      <c r="B422" s="623">
        <v>40520</v>
      </c>
      <c r="C422" s="170" t="s">
        <v>305</v>
      </c>
      <c r="D422" s="635">
        <v>0</v>
      </c>
      <c r="E422" s="639" t="s">
        <v>194</v>
      </c>
      <c r="F422" s="639" t="s">
        <v>198</v>
      </c>
      <c r="G422" s="635" t="s">
        <v>352</v>
      </c>
      <c r="H422" s="634">
        <v>0</v>
      </c>
      <c r="I422" s="634"/>
      <c r="J422" s="635"/>
      <c r="K422" s="635">
        <v>0</v>
      </c>
      <c r="L422" s="635"/>
      <c r="M422" s="636"/>
      <c r="N422" s="170" t="s">
        <v>543</v>
      </c>
    </row>
    <row r="423" spans="1:14" s="179" customFormat="1" ht="13.5" thickBot="1">
      <c r="A423" s="178"/>
      <c r="B423" s="491"/>
      <c r="D423" s="188"/>
      <c r="E423" s="189"/>
      <c r="F423" s="189"/>
      <c r="G423" s="188"/>
      <c r="H423" s="190"/>
      <c r="I423" s="190"/>
      <c r="J423" s="188"/>
      <c r="K423" s="188"/>
      <c r="L423" s="188"/>
      <c r="M423" s="523"/>
    </row>
    <row r="424" spans="1:14" s="165" customFormat="1" ht="16.5" customHeight="1">
      <c r="A424" s="498"/>
      <c r="B424" s="501" t="s">
        <v>172</v>
      </c>
      <c r="C424" s="160"/>
      <c r="D424" s="163">
        <f>SUM(D425:D427)</f>
        <v>0</v>
      </c>
      <c r="E424" s="162"/>
      <c r="F424" s="162"/>
      <c r="G424" s="163"/>
      <c r="H424" s="180">
        <f t="shared" ref="H424:M424" si="35">SUM(H425:H427)</f>
        <v>0</v>
      </c>
      <c r="I424" s="180">
        <f t="shared" si="35"/>
        <v>0</v>
      </c>
      <c r="J424" s="163">
        <f t="shared" si="35"/>
        <v>0</v>
      </c>
      <c r="K424" s="163">
        <f t="shared" si="35"/>
        <v>0</v>
      </c>
      <c r="L424" s="163">
        <f t="shared" si="35"/>
        <v>0</v>
      </c>
      <c r="M424" s="525">
        <f t="shared" si="35"/>
        <v>0</v>
      </c>
      <c r="N424" s="160"/>
    </row>
    <row r="425" spans="1:14" s="176" customFormat="1">
      <c r="A425" s="186"/>
      <c r="B425" s="488"/>
      <c r="C425" s="172"/>
      <c r="D425" s="173"/>
      <c r="E425" s="174"/>
      <c r="F425" s="174"/>
      <c r="G425" s="173"/>
      <c r="H425" s="175"/>
      <c r="I425" s="175"/>
      <c r="J425" s="173"/>
      <c r="K425" s="173"/>
      <c r="L425" s="173"/>
      <c r="M425" s="522"/>
      <c r="N425" s="172"/>
    </row>
    <row r="426" spans="1:14" s="176" customFormat="1">
      <c r="A426" s="186"/>
      <c r="B426" s="488"/>
      <c r="C426" s="172"/>
      <c r="D426" s="173"/>
      <c r="E426" s="174"/>
      <c r="F426" s="174"/>
      <c r="G426" s="173"/>
      <c r="H426" s="175"/>
      <c r="I426" s="175"/>
      <c r="J426" s="173"/>
      <c r="K426" s="173"/>
      <c r="L426" s="173"/>
      <c r="M426" s="522"/>
      <c r="N426" s="172"/>
    </row>
    <row r="427" spans="1:14" s="179" customFormat="1" ht="13.5" thickBot="1">
      <c r="A427" s="187"/>
      <c r="B427" s="489"/>
      <c r="D427" s="188"/>
      <c r="E427" s="189"/>
      <c r="F427" s="189"/>
      <c r="G427" s="188"/>
      <c r="H427" s="190"/>
      <c r="I427" s="190"/>
      <c r="J427" s="188"/>
      <c r="K427" s="188"/>
      <c r="L427" s="188"/>
      <c r="M427" s="523"/>
    </row>
    <row r="428" spans="1:14" s="546" customFormat="1" ht="13.5" thickBot="1">
      <c r="A428" s="545"/>
      <c r="B428" s="551" t="s">
        <v>230</v>
      </c>
      <c r="D428" s="547"/>
      <c r="E428" s="548"/>
      <c r="F428" s="548"/>
      <c r="G428" s="547"/>
      <c r="H428" s="549"/>
      <c r="I428" s="549"/>
      <c r="J428" s="547"/>
      <c r="K428" s="547"/>
      <c r="L428" s="547"/>
      <c r="M428" s="550"/>
    </row>
    <row r="429" spans="1:14" s="165" customFormat="1" ht="16.5" customHeight="1">
      <c r="A429" s="158">
        <v>253451</v>
      </c>
      <c r="B429" s="195" t="s">
        <v>189</v>
      </c>
      <c r="C429" s="160"/>
      <c r="D429" s="672">
        <f>SUM(D430:D431)</f>
        <v>4.8</v>
      </c>
      <c r="E429" s="162"/>
      <c r="F429" s="162"/>
      <c r="G429" s="163"/>
      <c r="H429" s="180">
        <f t="shared" ref="H429:M429" si="36">SUM(H430:H431)</f>
        <v>6891</v>
      </c>
      <c r="I429" s="180">
        <f t="shared" si="36"/>
        <v>4886</v>
      </c>
      <c r="J429" s="163">
        <f t="shared" si="36"/>
        <v>0.5</v>
      </c>
      <c r="K429" s="163">
        <f t="shared" si="36"/>
        <v>0</v>
      </c>
      <c r="L429" s="163">
        <f t="shared" si="36"/>
        <v>0</v>
      </c>
      <c r="M429" s="525">
        <f t="shared" si="36"/>
        <v>0</v>
      </c>
      <c r="N429" s="160"/>
    </row>
    <row r="430" spans="1:14" s="176" customFormat="1">
      <c r="A430" s="673"/>
      <c r="B430" s="567"/>
      <c r="C430" s="172" t="s">
        <v>300</v>
      </c>
      <c r="D430" s="173">
        <v>4.8</v>
      </c>
      <c r="E430" s="174"/>
      <c r="F430" s="174"/>
      <c r="G430" s="173"/>
      <c r="H430" s="175">
        <v>6891</v>
      </c>
      <c r="I430" s="175">
        <v>4886</v>
      </c>
      <c r="J430" s="173">
        <v>0.5</v>
      </c>
      <c r="K430" s="173">
        <v>0</v>
      </c>
      <c r="L430" s="173"/>
      <c r="M430" s="522"/>
      <c r="N430" s="172"/>
    </row>
    <row r="431" spans="1:14" s="179" customFormat="1" ht="13.5" thickBot="1">
      <c r="A431" s="187"/>
      <c r="B431" s="489"/>
      <c r="D431" s="188"/>
      <c r="E431" s="189"/>
      <c r="F431" s="189"/>
      <c r="G431" s="188"/>
      <c r="H431" s="190"/>
      <c r="I431" s="190"/>
      <c r="J431" s="188"/>
      <c r="K431" s="188"/>
      <c r="L431" s="188"/>
      <c r="M431" s="523"/>
    </row>
    <row r="432" spans="1:14" s="165" customFormat="1" ht="16.5" customHeight="1">
      <c r="A432" s="158">
        <v>710569</v>
      </c>
      <c r="B432" s="195" t="s">
        <v>190</v>
      </c>
      <c r="C432" s="160"/>
      <c r="D432" s="163">
        <f>SUM(D433:D445)</f>
        <v>4.5</v>
      </c>
      <c r="E432" s="162"/>
      <c r="F432" s="162"/>
      <c r="G432" s="163"/>
      <c r="H432" s="180">
        <f t="shared" ref="H432:M432" si="37">SUM(H433:H445)</f>
        <v>27248</v>
      </c>
      <c r="I432" s="180">
        <f t="shared" si="37"/>
        <v>4886</v>
      </c>
      <c r="J432" s="163">
        <f t="shared" si="37"/>
        <v>1</v>
      </c>
      <c r="K432" s="163">
        <f t="shared" si="37"/>
        <v>0</v>
      </c>
      <c r="L432" s="163">
        <f t="shared" si="37"/>
        <v>0.5</v>
      </c>
      <c r="M432" s="525">
        <f t="shared" si="37"/>
        <v>0</v>
      </c>
    </row>
    <row r="433" spans="1:14" s="586" customFormat="1" ht="12.75" customHeight="1">
      <c r="A433" s="579"/>
      <c r="B433" s="578" t="s">
        <v>245</v>
      </c>
      <c r="C433" s="581" t="s">
        <v>217</v>
      </c>
      <c r="D433" s="582">
        <v>0.5</v>
      </c>
      <c r="E433" s="583" t="s">
        <v>194</v>
      </c>
      <c r="F433" s="583" t="s">
        <v>195</v>
      </c>
      <c r="G433" s="582" t="s">
        <v>201</v>
      </c>
      <c r="H433" s="584">
        <v>407</v>
      </c>
      <c r="I433" s="584"/>
      <c r="J433" s="582"/>
      <c r="K433" s="582"/>
      <c r="L433" s="582"/>
      <c r="M433" s="585"/>
      <c r="N433" s="581" t="s">
        <v>250</v>
      </c>
    </row>
    <row r="434" spans="1:14" s="586" customFormat="1" ht="12.75" customHeight="1">
      <c r="A434" s="579"/>
      <c r="B434" s="578" t="s">
        <v>245</v>
      </c>
      <c r="C434" s="581" t="s">
        <v>215</v>
      </c>
      <c r="D434" s="582">
        <v>0.5</v>
      </c>
      <c r="E434" s="583" t="s">
        <v>2</v>
      </c>
      <c r="F434" s="583" t="s">
        <v>195</v>
      </c>
      <c r="G434" s="582" t="s">
        <v>209</v>
      </c>
      <c r="H434" s="584">
        <v>4231</v>
      </c>
      <c r="I434" s="584"/>
      <c r="J434" s="582"/>
      <c r="K434" s="582"/>
      <c r="L434" s="582"/>
      <c r="M434" s="585"/>
      <c r="N434" s="581" t="s">
        <v>511</v>
      </c>
    </row>
    <row r="435" spans="1:14" s="586" customFormat="1" ht="12.75" customHeight="1">
      <c r="A435" s="579"/>
      <c r="B435" s="578" t="s">
        <v>245</v>
      </c>
      <c r="C435" s="581" t="s">
        <v>216</v>
      </c>
      <c r="D435" s="582">
        <v>0.5</v>
      </c>
      <c r="E435" s="583" t="s">
        <v>194</v>
      </c>
      <c r="F435" s="583" t="s">
        <v>195</v>
      </c>
      <c r="G435" s="582" t="s">
        <v>201</v>
      </c>
      <c r="H435" s="584">
        <v>455</v>
      </c>
      <c r="I435" s="584"/>
      <c r="J435" s="582"/>
      <c r="K435" s="582"/>
      <c r="L435" s="582"/>
      <c r="M435" s="585"/>
      <c r="N435" s="586" t="s">
        <v>248</v>
      </c>
    </row>
    <row r="436" spans="1:14" s="586" customFormat="1" ht="12.75" customHeight="1">
      <c r="A436" s="587"/>
      <c r="B436" s="593" t="s">
        <v>245</v>
      </c>
      <c r="C436" s="581" t="s">
        <v>220</v>
      </c>
      <c r="D436" s="582">
        <v>0.5</v>
      </c>
      <c r="E436" s="583" t="s">
        <v>194</v>
      </c>
      <c r="F436" s="583" t="s">
        <v>195</v>
      </c>
      <c r="G436" s="582" t="s">
        <v>214</v>
      </c>
      <c r="H436" s="584">
        <v>2325</v>
      </c>
      <c r="I436" s="591"/>
      <c r="J436" s="589"/>
      <c r="K436" s="589"/>
      <c r="L436" s="589"/>
      <c r="M436" s="592"/>
      <c r="N436" s="586" t="s">
        <v>512</v>
      </c>
    </row>
    <row r="437" spans="1:14" s="586" customFormat="1" ht="12.75" customHeight="1">
      <c r="A437" s="587"/>
      <c r="B437" s="593" t="s">
        <v>245</v>
      </c>
      <c r="C437" s="581" t="s">
        <v>221</v>
      </c>
      <c r="D437" s="582">
        <v>0.5</v>
      </c>
      <c r="E437" s="583" t="s">
        <v>194</v>
      </c>
      <c r="F437" s="583" t="s">
        <v>195</v>
      </c>
      <c r="G437" s="582" t="s">
        <v>214</v>
      </c>
      <c r="H437" s="584">
        <v>1575</v>
      </c>
      <c r="I437" s="591"/>
      <c r="J437" s="589"/>
      <c r="K437" s="589"/>
      <c r="L437" s="589"/>
      <c r="M437" s="592"/>
      <c r="N437" s="586" t="s">
        <v>510</v>
      </c>
    </row>
    <row r="438" spans="1:14" s="586" customFormat="1" ht="12.75" customHeight="1">
      <c r="A438" s="587"/>
      <c r="B438" s="593" t="s">
        <v>245</v>
      </c>
      <c r="C438" s="581" t="s">
        <v>249</v>
      </c>
      <c r="D438" s="582">
        <v>0.5</v>
      </c>
      <c r="E438" s="583" t="s">
        <v>194</v>
      </c>
      <c r="F438" s="583" t="s">
        <v>195</v>
      </c>
      <c r="G438" s="582" t="s">
        <v>209</v>
      </c>
      <c r="H438" s="584">
        <v>4282</v>
      </c>
      <c r="I438" s="591"/>
      <c r="J438" s="589"/>
      <c r="K438" s="589"/>
      <c r="L438" s="589"/>
      <c r="M438" s="592"/>
      <c r="N438" s="586" t="s">
        <v>509</v>
      </c>
    </row>
    <row r="439" spans="1:14" s="170" customFormat="1" ht="12.75" customHeight="1">
      <c r="A439" s="625"/>
      <c r="B439" s="623">
        <v>40519</v>
      </c>
      <c r="C439" s="166" t="s">
        <v>309</v>
      </c>
      <c r="D439" s="168">
        <v>0.5</v>
      </c>
      <c r="E439" s="167" t="s">
        <v>194</v>
      </c>
      <c r="F439" s="167" t="s">
        <v>195</v>
      </c>
      <c r="G439" s="168" t="s">
        <v>310</v>
      </c>
      <c r="H439" s="169">
        <v>4653</v>
      </c>
      <c r="I439" s="634">
        <v>4653</v>
      </c>
      <c r="J439" s="635"/>
      <c r="K439" s="635"/>
      <c r="L439" s="635"/>
      <c r="M439" s="636"/>
    </row>
    <row r="440" spans="1:14" s="170" customFormat="1" ht="12.75" customHeight="1">
      <c r="A440" s="625"/>
      <c r="B440" s="621">
        <v>40519</v>
      </c>
      <c r="C440" s="166" t="s">
        <v>311</v>
      </c>
      <c r="D440" s="168">
        <v>0.5</v>
      </c>
      <c r="E440" s="167" t="s">
        <v>2</v>
      </c>
      <c r="F440" s="167" t="s">
        <v>195</v>
      </c>
      <c r="G440" s="168" t="s">
        <v>206</v>
      </c>
      <c r="H440" s="169">
        <v>446</v>
      </c>
      <c r="I440" s="169"/>
      <c r="J440" s="168">
        <v>0.5</v>
      </c>
      <c r="K440" s="168"/>
      <c r="L440" s="168"/>
      <c r="M440" s="521"/>
    </row>
    <row r="441" spans="1:14" s="170" customFormat="1" ht="12.75" customHeight="1">
      <c r="A441" s="625"/>
      <c r="B441" s="621">
        <v>40525</v>
      </c>
      <c r="C441" s="166" t="s">
        <v>381</v>
      </c>
      <c r="D441" s="168">
        <v>0.5</v>
      </c>
      <c r="E441" s="167" t="s">
        <v>194</v>
      </c>
      <c r="F441" s="167" t="s">
        <v>195</v>
      </c>
      <c r="G441" s="168" t="s">
        <v>382</v>
      </c>
      <c r="H441" s="169">
        <v>8874</v>
      </c>
      <c r="I441" s="169">
        <v>233</v>
      </c>
      <c r="J441" s="168">
        <v>0.5</v>
      </c>
      <c r="K441" s="168"/>
      <c r="L441" s="168">
        <v>0.5</v>
      </c>
      <c r="M441" s="521"/>
    </row>
    <row r="442" spans="1:14" s="176" customFormat="1" ht="12.75" customHeight="1">
      <c r="A442" s="177"/>
      <c r="B442" s="488"/>
      <c r="C442" s="172"/>
      <c r="D442" s="173"/>
      <c r="E442" s="174"/>
      <c r="F442" s="174"/>
      <c r="G442" s="173"/>
      <c r="H442" s="175"/>
      <c r="I442" s="175"/>
      <c r="J442" s="173"/>
      <c r="K442" s="173"/>
      <c r="L442" s="173"/>
      <c r="M442" s="522"/>
    </row>
    <row r="443" spans="1:14" s="176" customFormat="1" ht="12.75" customHeight="1">
      <c r="A443" s="177"/>
      <c r="B443" s="488"/>
      <c r="C443" s="172"/>
      <c r="D443" s="173"/>
      <c r="E443" s="174"/>
      <c r="F443" s="174"/>
      <c r="G443" s="173"/>
      <c r="H443" s="175"/>
      <c r="I443" s="175"/>
      <c r="J443" s="173"/>
      <c r="K443" s="173"/>
      <c r="L443" s="173"/>
      <c r="M443" s="522"/>
    </row>
    <row r="444" spans="1:14" s="176" customFormat="1" ht="12.75" customHeight="1">
      <c r="A444" s="171"/>
      <c r="B444" s="490"/>
      <c r="C444" s="172"/>
      <c r="D444" s="173"/>
      <c r="E444" s="174"/>
      <c r="F444" s="174"/>
      <c r="G444" s="173"/>
      <c r="H444" s="175"/>
      <c r="I444" s="175"/>
      <c r="J444" s="173"/>
      <c r="K444" s="173"/>
      <c r="L444" s="173"/>
      <c r="M444" s="522"/>
      <c r="N444" s="196"/>
    </row>
    <row r="445" spans="1:14" s="179" customFormat="1" ht="12.75" customHeight="1" thickBot="1">
      <c r="A445" s="178"/>
      <c r="B445" s="491"/>
      <c r="D445" s="188"/>
      <c r="E445" s="189"/>
      <c r="F445" s="189"/>
      <c r="G445" s="188"/>
      <c r="H445" s="190"/>
      <c r="I445" s="190"/>
      <c r="J445" s="188"/>
      <c r="K445" s="188"/>
      <c r="L445" s="188"/>
      <c r="M445" s="523"/>
      <c r="N445" s="197"/>
    </row>
    <row r="446" spans="1:14" s="202" customFormat="1" ht="16.5" customHeight="1">
      <c r="A446" s="158">
        <v>167298</v>
      </c>
      <c r="B446" s="195" t="s">
        <v>224</v>
      </c>
      <c r="C446" s="198"/>
      <c r="D446" s="163">
        <f>SUM(D447:D449)</f>
        <v>0</v>
      </c>
      <c r="E446" s="199"/>
      <c r="F446" s="199"/>
      <c r="G446" s="200"/>
      <c r="H446" s="180">
        <f t="shared" ref="H446:M446" si="38">SUM(H447:H449)</f>
        <v>0</v>
      </c>
      <c r="I446" s="180">
        <f t="shared" si="38"/>
        <v>0</v>
      </c>
      <c r="J446" s="163">
        <f t="shared" si="38"/>
        <v>0</v>
      </c>
      <c r="K446" s="163">
        <f t="shared" si="38"/>
        <v>0</v>
      </c>
      <c r="L446" s="163">
        <f t="shared" si="38"/>
        <v>0</v>
      </c>
      <c r="M446" s="525">
        <f t="shared" si="38"/>
        <v>0</v>
      </c>
      <c r="N446" s="201"/>
    </row>
    <row r="447" spans="1:14" s="202" customFormat="1" ht="12.75" customHeight="1">
      <c r="A447" s="158"/>
      <c r="B447" s="486"/>
      <c r="C447" s="198"/>
      <c r="D447" s="200"/>
      <c r="E447" s="199"/>
      <c r="F447" s="199"/>
      <c r="G447" s="200"/>
      <c r="H447" s="203"/>
      <c r="I447" s="203"/>
      <c r="J447" s="200"/>
      <c r="K447" s="200"/>
      <c r="L447" s="200"/>
      <c r="M447" s="530"/>
      <c r="N447" s="201"/>
    </row>
    <row r="448" spans="1:14" s="202" customFormat="1" ht="12.75" customHeight="1">
      <c r="A448" s="158"/>
      <c r="B448" s="486"/>
      <c r="C448" s="198"/>
      <c r="D448" s="200"/>
      <c r="E448" s="199"/>
      <c r="F448" s="199"/>
      <c r="G448" s="200"/>
      <c r="H448" s="203"/>
      <c r="I448" s="203"/>
      <c r="J448" s="200"/>
      <c r="K448" s="200"/>
      <c r="L448" s="200"/>
      <c r="M448" s="530"/>
      <c r="N448" s="201"/>
    </row>
    <row r="449" spans="1:14" s="202" customFormat="1" ht="12.75" customHeight="1">
      <c r="A449" s="158"/>
      <c r="B449" s="486"/>
      <c r="C449" s="198"/>
      <c r="D449" s="200"/>
      <c r="E449" s="199"/>
      <c r="F449" s="199"/>
      <c r="G449" s="200"/>
      <c r="H449" s="203"/>
      <c r="I449" s="203"/>
      <c r="J449" s="200"/>
      <c r="K449" s="200"/>
      <c r="L449" s="200"/>
      <c r="M449" s="530"/>
      <c r="N449" s="201"/>
    </row>
    <row r="450" spans="1:14" s="165" customFormat="1" ht="16.5" customHeight="1">
      <c r="A450" s="158">
        <v>163374</v>
      </c>
      <c r="B450" s="195" t="s">
        <v>225</v>
      </c>
      <c r="C450" s="204"/>
      <c r="D450" s="163">
        <f>SUM(D451:D453)</f>
        <v>0</v>
      </c>
      <c r="E450" s="205"/>
      <c r="F450" s="205"/>
      <c r="G450" s="206"/>
      <c r="H450" s="180">
        <f t="shared" ref="H450:M450" si="39">SUM(H451:H453)</f>
        <v>0</v>
      </c>
      <c r="I450" s="180">
        <f t="shared" si="39"/>
        <v>0</v>
      </c>
      <c r="J450" s="163">
        <f t="shared" si="39"/>
        <v>0</v>
      </c>
      <c r="K450" s="163">
        <f t="shared" si="39"/>
        <v>0</v>
      </c>
      <c r="L450" s="163">
        <f t="shared" si="39"/>
        <v>0</v>
      </c>
      <c r="M450" s="525">
        <f t="shared" si="39"/>
        <v>0</v>
      </c>
      <c r="N450" s="160"/>
    </row>
    <row r="451" spans="1:14" s="176" customFormat="1">
      <c r="A451" s="186"/>
      <c r="B451" s="488"/>
      <c r="C451" s="172"/>
      <c r="D451" s="173"/>
      <c r="E451" s="174"/>
      <c r="F451" s="174"/>
      <c r="G451" s="173"/>
      <c r="H451" s="175"/>
      <c r="I451" s="175"/>
      <c r="J451" s="173"/>
      <c r="K451" s="173"/>
      <c r="L451" s="173"/>
      <c r="M451" s="522"/>
      <c r="N451" s="175" t="s">
        <v>9</v>
      </c>
    </row>
    <row r="452" spans="1:14" s="176" customFormat="1">
      <c r="A452" s="186"/>
      <c r="B452" s="488"/>
      <c r="C452" s="172"/>
      <c r="D452" s="173"/>
      <c r="E452" s="174"/>
      <c r="F452" s="174"/>
      <c r="G452" s="173"/>
      <c r="H452" s="175"/>
      <c r="I452" s="175"/>
      <c r="J452" s="173"/>
      <c r="K452" s="173"/>
      <c r="L452" s="173"/>
      <c r="M452" s="522"/>
      <c r="N452" s="172"/>
    </row>
    <row r="453" spans="1:14" s="179" customFormat="1" ht="13.5" thickBot="1">
      <c r="A453" s="187"/>
      <c r="B453" s="489"/>
      <c r="C453" s="207"/>
      <c r="D453" s="188"/>
      <c r="E453" s="189"/>
      <c r="F453" s="189"/>
      <c r="G453" s="188"/>
      <c r="H453" s="190"/>
      <c r="I453" s="190"/>
      <c r="J453" s="188"/>
      <c r="K453" s="188"/>
      <c r="L453" s="188"/>
      <c r="M453" s="523"/>
    </row>
    <row r="454" spans="1:14" s="202" customFormat="1" ht="16.5" customHeight="1">
      <c r="A454" s="158"/>
      <c r="B454" s="499" t="s">
        <v>173</v>
      </c>
      <c r="C454" s="198"/>
      <c r="D454" s="185">
        <f>SUM(D455:D459)</f>
        <v>0</v>
      </c>
      <c r="E454" s="199"/>
      <c r="F454" s="199"/>
      <c r="G454" s="200"/>
      <c r="H454" s="164">
        <f t="shared" ref="H454:M454" si="40">SUM(H455:H459)</f>
        <v>0</v>
      </c>
      <c r="I454" s="164">
        <f t="shared" si="40"/>
        <v>0</v>
      </c>
      <c r="J454" s="185">
        <f t="shared" si="40"/>
        <v>0</v>
      </c>
      <c r="K454" s="185">
        <f t="shared" si="40"/>
        <v>0</v>
      </c>
      <c r="L454" s="185">
        <f t="shared" si="40"/>
        <v>0</v>
      </c>
      <c r="M454" s="526">
        <f t="shared" si="40"/>
        <v>0</v>
      </c>
    </row>
    <row r="455" spans="1:14" s="176" customFormat="1" ht="12.75" customHeight="1">
      <c r="A455" s="171"/>
      <c r="B455" s="488"/>
      <c r="C455" s="172"/>
      <c r="D455" s="173"/>
      <c r="E455" s="174"/>
      <c r="F455" s="174"/>
      <c r="G455" s="173"/>
      <c r="H455" s="175"/>
      <c r="I455" s="175"/>
      <c r="J455" s="173"/>
      <c r="K455" s="173"/>
      <c r="L455" s="173"/>
      <c r="M455" s="522"/>
    </row>
    <row r="456" spans="1:14" s="176" customFormat="1" ht="12.75" customHeight="1">
      <c r="A456" s="171"/>
      <c r="B456" s="488"/>
      <c r="C456" s="172"/>
      <c r="D456" s="173"/>
      <c r="E456" s="174"/>
      <c r="F456" s="174"/>
      <c r="G456" s="173"/>
      <c r="H456" s="175"/>
      <c r="I456" s="175"/>
      <c r="J456" s="173"/>
      <c r="K456" s="173"/>
      <c r="L456" s="173"/>
      <c r="M456" s="522"/>
    </row>
    <row r="457" spans="1:14" s="176" customFormat="1" ht="12.75" customHeight="1">
      <c r="A457" s="171"/>
      <c r="B457" s="488"/>
      <c r="C457" s="172"/>
      <c r="D457" s="173"/>
      <c r="E457" s="174"/>
      <c r="F457" s="174"/>
      <c r="G457" s="173"/>
      <c r="H457" s="175"/>
      <c r="I457" s="175"/>
      <c r="J457" s="173"/>
      <c r="K457" s="173"/>
      <c r="L457" s="173"/>
      <c r="M457" s="522"/>
    </row>
    <row r="458" spans="1:14" s="176" customFormat="1" ht="12.75" customHeight="1">
      <c r="A458" s="171"/>
      <c r="B458" s="488"/>
      <c r="C458" s="172"/>
      <c r="D458" s="173"/>
      <c r="E458" s="174"/>
      <c r="F458" s="174"/>
      <c r="G458" s="173"/>
      <c r="H458" s="175"/>
      <c r="I458" s="175"/>
      <c r="J458" s="173"/>
      <c r="K458" s="173"/>
      <c r="L458" s="173"/>
      <c r="M458" s="522"/>
    </row>
    <row r="459" spans="1:14" s="209" customFormat="1" ht="12.75" customHeight="1" thickBot="1">
      <c r="A459" s="208"/>
      <c r="B459" s="492"/>
      <c r="D459" s="210"/>
      <c r="E459" s="211"/>
      <c r="F459" s="211"/>
      <c r="G459" s="210"/>
      <c r="H459" s="212"/>
      <c r="I459" s="212"/>
      <c r="J459" s="210"/>
      <c r="K459" s="210"/>
      <c r="L459" s="210"/>
      <c r="M459" s="531"/>
    </row>
    <row r="460" spans="1:14" s="202" customFormat="1" ht="16.5" customHeight="1">
      <c r="A460" s="158"/>
      <c r="B460" s="499" t="s">
        <v>193</v>
      </c>
      <c r="C460" s="198"/>
      <c r="D460" s="185">
        <f>SUM(D461:D462)</f>
        <v>0</v>
      </c>
      <c r="E460" s="199"/>
      <c r="F460" s="199"/>
      <c r="G460" s="200"/>
      <c r="H460" s="164">
        <f t="shared" ref="H460:M460" si="41">SUM(H461:H462)</f>
        <v>0</v>
      </c>
      <c r="I460" s="164">
        <f t="shared" si="41"/>
        <v>0</v>
      </c>
      <c r="J460" s="185">
        <f t="shared" si="41"/>
        <v>0</v>
      </c>
      <c r="K460" s="185">
        <f t="shared" si="41"/>
        <v>0</v>
      </c>
      <c r="L460" s="185">
        <f t="shared" si="41"/>
        <v>0</v>
      </c>
      <c r="M460" s="526">
        <f t="shared" si="41"/>
        <v>0</v>
      </c>
    </row>
    <row r="461" spans="1:14" s="176" customFormat="1" ht="12.75" customHeight="1">
      <c r="A461" s="171"/>
      <c r="B461" s="488"/>
      <c r="C461" s="172"/>
      <c r="D461" s="173"/>
      <c r="E461" s="174"/>
      <c r="F461" s="174"/>
      <c r="G461" s="173"/>
      <c r="H461" s="175"/>
      <c r="I461" s="175"/>
      <c r="J461" s="173"/>
      <c r="K461" s="173"/>
      <c r="L461" s="173"/>
      <c r="M461" s="522"/>
    </row>
    <row r="462" spans="1:14" s="209" customFormat="1" ht="12.75" customHeight="1" thickBot="1">
      <c r="A462" s="208"/>
      <c r="B462" s="492"/>
      <c r="D462" s="210"/>
      <c r="E462" s="211"/>
      <c r="F462" s="211"/>
      <c r="G462" s="210"/>
      <c r="H462" s="212"/>
      <c r="I462" s="212"/>
      <c r="J462" s="210"/>
      <c r="K462" s="210"/>
      <c r="L462" s="210"/>
      <c r="M462" s="531"/>
    </row>
    <row r="463" spans="1:14" s="165" customFormat="1" ht="16.5" customHeight="1">
      <c r="A463" s="158"/>
      <c r="B463" s="499" t="s">
        <v>192</v>
      </c>
      <c r="C463" s="160"/>
      <c r="D463" s="185">
        <f>SUM(D464:D465)</f>
        <v>0</v>
      </c>
      <c r="E463" s="162"/>
      <c r="F463" s="162"/>
      <c r="G463" s="163"/>
      <c r="H463" s="164">
        <f t="shared" ref="H463:M463" si="42">SUM(H464:H465)</f>
        <v>0</v>
      </c>
      <c r="I463" s="164">
        <f t="shared" si="42"/>
        <v>0</v>
      </c>
      <c r="J463" s="185">
        <f t="shared" si="42"/>
        <v>0</v>
      </c>
      <c r="K463" s="185">
        <f t="shared" si="42"/>
        <v>0</v>
      </c>
      <c r="L463" s="185">
        <f t="shared" si="42"/>
        <v>0</v>
      </c>
      <c r="M463" s="526">
        <f t="shared" si="42"/>
        <v>0</v>
      </c>
    </row>
    <row r="464" spans="1:14" s="176" customFormat="1">
      <c r="A464" s="186"/>
      <c r="B464" s="488"/>
      <c r="C464" s="172"/>
      <c r="D464" s="173"/>
      <c r="E464" s="174"/>
      <c r="F464" s="174"/>
      <c r="G464" s="173"/>
      <c r="H464" s="175"/>
      <c r="I464" s="175"/>
      <c r="J464" s="173"/>
      <c r="K464" s="173"/>
      <c r="L464" s="173"/>
      <c r="M464" s="522"/>
    </row>
    <row r="465" spans="1:14" s="179" customFormat="1" ht="13.5" thickBot="1">
      <c r="A465" s="187"/>
      <c r="B465" s="489"/>
      <c r="D465" s="188"/>
      <c r="E465" s="189"/>
      <c r="F465" s="189"/>
      <c r="G465" s="188"/>
      <c r="H465" s="190"/>
      <c r="I465" s="190"/>
      <c r="J465" s="188"/>
      <c r="K465" s="188"/>
      <c r="L465" s="188"/>
      <c r="M465" s="523"/>
      <c r="N465" s="190"/>
    </row>
    <row r="471" spans="1:14">
      <c r="A471" s="139"/>
      <c r="B471" s="494"/>
      <c r="C471" s="141"/>
      <c r="D471" s="142"/>
      <c r="E471" s="147"/>
      <c r="F471" s="147"/>
      <c r="G471" s="142"/>
      <c r="H471" s="140"/>
      <c r="I471" s="140"/>
      <c r="J471" s="142"/>
      <c r="K471" s="142"/>
      <c r="L471" s="142"/>
      <c r="M471" s="532"/>
      <c r="N471" s="143"/>
    </row>
    <row r="472" spans="1:14">
      <c r="A472" s="139"/>
      <c r="B472" s="493"/>
      <c r="C472" s="143"/>
      <c r="D472" s="145"/>
      <c r="E472" s="148"/>
      <c r="F472" s="148"/>
      <c r="G472" s="145"/>
      <c r="H472" s="150"/>
      <c r="I472" s="150"/>
      <c r="J472" s="145"/>
      <c r="K472" s="145"/>
      <c r="L472" s="145"/>
      <c r="M472" s="533"/>
      <c r="N472" s="141"/>
    </row>
    <row r="473" spans="1:14" ht="12.75" customHeight="1">
      <c r="A473" s="139"/>
      <c r="B473" s="494"/>
      <c r="C473" s="141"/>
      <c r="D473" s="142"/>
      <c r="E473" s="147"/>
      <c r="F473" s="147"/>
      <c r="G473" s="142"/>
      <c r="H473" s="140"/>
      <c r="I473" s="140"/>
      <c r="J473" s="142"/>
      <c r="K473" s="142"/>
      <c r="L473" s="142"/>
      <c r="M473" s="532"/>
    </row>
    <row r="474" spans="1:14">
      <c r="B474" s="494"/>
      <c r="C474" s="141"/>
      <c r="D474" s="142"/>
      <c r="E474" s="147"/>
      <c r="F474" s="147"/>
      <c r="G474" s="142"/>
    </row>
    <row r="475" spans="1:14">
      <c r="A475" s="139"/>
      <c r="B475" s="494"/>
      <c r="C475" s="141"/>
      <c r="D475" s="142"/>
      <c r="E475" s="147"/>
      <c r="F475" s="147"/>
      <c r="G475" s="142"/>
    </row>
    <row r="476" spans="1:14">
      <c r="A476" s="139"/>
      <c r="B476" s="494"/>
      <c r="C476" s="141"/>
      <c r="D476" s="142"/>
      <c r="E476" s="147"/>
      <c r="F476" s="147"/>
      <c r="G476" s="142"/>
    </row>
    <row r="477" spans="1:14">
      <c r="A477" s="139"/>
      <c r="B477" s="494"/>
      <c r="C477" s="141"/>
      <c r="D477" s="142"/>
      <c r="E477" s="147"/>
      <c r="F477" s="147"/>
      <c r="G477" s="142"/>
      <c r="N477" s="141"/>
    </row>
    <row r="478" spans="1:14">
      <c r="A478" s="139"/>
      <c r="B478" s="494"/>
      <c r="C478" s="141"/>
      <c r="D478" s="142"/>
      <c r="E478" s="147"/>
      <c r="F478" s="147"/>
      <c r="G478" s="142"/>
      <c r="H478" s="140"/>
      <c r="I478" s="140"/>
      <c r="J478" s="142"/>
      <c r="K478" s="142"/>
      <c r="L478" s="142"/>
      <c r="M478" s="532"/>
      <c r="N478" s="141"/>
    </row>
    <row r="479" spans="1:14">
      <c r="A479" s="139"/>
      <c r="B479" s="494"/>
      <c r="C479" s="141"/>
      <c r="D479" s="142"/>
      <c r="E479" s="147"/>
      <c r="F479" s="147"/>
      <c r="G479" s="142"/>
      <c r="H479" s="140"/>
      <c r="I479" s="140"/>
      <c r="J479" s="142"/>
      <c r="K479" s="142"/>
      <c r="L479" s="142"/>
      <c r="M479" s="532"/>
      <c r="N479" s="141"/>
    </row>
    <row r="480" spans="1:14">
      <c r="A480" s="139"/>
      <c r="B480" s="494"/>
      <c r="C480" s="140"/>
      <c r="D480" s="142"/>
      <c r="E480" s="147"/>
      <c r="F480" s="147"/>
      <c r="G480" s="142"/>
      <c r="H480" s="140"/>
      <c r="I480" s="140"/>
      <c r="J480" s="142"/>
      <c r="K480" s="142"/>
      <c r="L480" s="142"/>
      <c r="M480" s="532"/>
      <c r="N480" s="141"/>
    </row>
    <row r="481" spans="1:14">
      <c r="A481" s="508"/>
      <c r="B481" s="494"/>
      <c r="C481" s="141"/>
      <c r="D481" s="142"/>
      <c r="E481" s="147"/>
      <c r="F481" s="147"/>
      <c r="G481" s="142"/>
      <c r="H481" s="140"/>
      <c r="I481" s="140"/>
      <c r="J481" s="142"/>
      <c r="K481" s="142"/>
      <c r="L481" s="142"/>
      <c r="M481" s="532"/>
      <c r="N481" s="141"/>
    </row>
    <row r="482" spans="1:14">
      <c r="A482" s="508"/>
      <c r="B482" s="494"/>
      <c r="C482" s="141"/>
      <c r="D482" s="142"/>
      <c r="E482" s="147"/>
      <c r="F482" s="147"/>
      <c r="G482" s="142"/>
      <c r="H482" s="140"/>
      <c r="I482" s="140"/>
      <c r="J482" s="142"/>
      <c r="K482" s="142"/>
      <c r="L482" s="142"/>
      <c r="M482" s="532"/>
      <c r="N482" s="141"/>
    </row>
    <row r="483" spans="1:14">
      <c r="A483" s="508"/>
      <c r="B483" s="494"/>
      <c r="C483" s="141"/>
      <c r="D483" s="142"/>
      <c r="E483" s="147"/>
      <c r="F483" s="147"/>
      <c r="G483" s="142"/>
      <c r="H483" s="140"/>
      <c r="I483" s="140"/>
      <c r="J483" s="142"/>
      <c r="K483" s="142"/>
      <c r="L483" s="142"/>
      <c r="M483" s="532"/>
      <c r="N483" s="143"/>
    </row>
    <row r="484" spans="1:14">
      <c r="A484" s="508"/>
      <c r="B484" s="493"/>
      <c r="C484" s="143"/>
      <c r="D484" s="145"/>
      <c r="E484" s="148"/>
      <c r="F484" s="148"/>
      <c r="G484" s="145"/>
      <c r="H484" s="150"/>
      <c r="I484" s="150"/>
      <c r="J484" s="145"/>
      <c r="K484" s="145"/>
      <c r="L484" s="145"/>
      <c r="M484" s="533"/>
      <c r="N484" s="141"/>
    </row>
    <row r="485" spans="1:14">
      <c r="A485" s="508"/>
      <c r="B485" s="494"/>
      <c r="C485" s="141"/>
      <c r="D485" s="142"/>
      <c r="E485" s="147"/>
      <c r="F485" s="147"/>
      <c r="G485" s="142"/>
      <c r="H485" s="140"/>
      <c r="I485" s="140"/>
      <c r="J485" s="142"/>
      <c r="K485" s="142"/>
      <c r="L485" s="142"/>
      <c r="M485" s="532"/>
      <c r="N485" s="141"/>
    </row>
    <row r="486" spans="1:14">
      <c r="A486" s="508"/>
      <c r="B486" s="494"/>
      <c r="C486" s="141"/>
      <c r="D486" s="142"/>
      <c r="E486" s="147"/>
      <c r="F486" s="147"/>
      <c r="G486" s="142"/>
      <c r="H486" s="140"/>
      <c r="I486" s="140"/>
      <c r="J486" s="142"/>
      <c r="K486" s="142"/>
      <c r="L486" s="142"/>
      <c r="M486" s="532"/>
      <c r="N486" s="141"/>
    </row>
    <row r="487" spans="1:14">
      <c r="A487" s="508"/>
      <c r="B487" s="494"/>
      <c r="C487" s="141"/>
      <c r="D487" s="142"/>
      <c r="E487" s="147"/>
      <c r="F487" s="147"/>
      <c r="G487" s="142"/>
      <c r="H487" s="140"/>
      <c r="I487" s="140"/>
      <c r="J487" s="142"/>
      <c r="K487" s="142"/>
      <c r="L487" s="142"/>
      <c r="M487" s="532"/>
      <c r="N487" s="141"/>
    </row>
    <row r="488" spans="1:14">
      <c r="A488" s="508"/>
      <c r="B488" s="494"/>
      <c r="C488" s="141"/>
      <c r="D488" s="142"/>
      <c r="E488" s="147"/>
      <c r="F488" s="147"/>
      <c r="G488" s="142"/>
      <c r="H488" s="140"/>
      <c r="I488" s="140"/>
      <c r="J488" s="142"/>
      <c r="K488" s="142"/>
      <c r="L488" s="142"/>
      <c r="M488" s="532"/>
      <c r="N488" s="143"/>
    </row>
    <row r="489" spans="1:14">
      <c r="A489" s="508"/>
      <c r="B489" s="493"/>
      <c r="C489" s="143"/>
      <c r="D489" s="145"/>
      <c r="E489" s="148"/>
      <c r="F489" s="148"/>
      <c r="G489" s="145"/>
      <c r="H489" s="150"/>
      <c r="I489" s="150"/>
      <c r="J489" s="145"/>
      <c r="K489" s="145"/>
      <c r="L489" s="145"/>
      <c r="M489" s="533"/>
      <c r="N489" s="141"/>
    </row>
    <row r="490" spans="1:14">
      <c r="A490" s="508"/>
      <c r="B490" s="494"/>
      <c r="C490" s="141"/>
      <c r="D490" s="142"/>
      <c r="E490" s="147"/>
      <c r="F490" s="147"/>
      <c r="G490" s="142"/>
      <c r="H490" s="140"/>
      <c r="I490" s="140"/>
      <c r="J490" s="142"/>
      <c r="K490" s="142"/>
      <c r="L490" s="142"/>
      <c r="M490" s="532"/>
      <c r="N490" s="141"/>
    </row>
    <row r="491" spans="1:14">
      <c r="A491" s="508"/>
      <c r="B491" s="494"/>
      <c r="C491" s="141"/>
      <c r="D491" s="142"/>
      <c r="E491" s="147"/>
      <c r="F491" s="147"/>
      <c r="G491" s="142"/>
      <c r="H491" s="140"/>
      <c r="I491" s="140"/>
      <c r="J491" s="142"/>
      <c r="K491" s="142"/>
      <c r="L491" s="142"/>
      <c r="M491" s="532"/>
      <c r="N491" s="141"/>
    </row>
    <row r="492" spans="1:14">
      <c r="A492" s="508"/>
      <c r="B492" s="494"/>
      <c r="C492" s="141"/>
      <c r="D492" s="142"/>
      <c r="E492" s="147"/>
      <c r="F492" s="147"/>
      <c r="G492" s="142"/>
      <c r="H492" s="140"/>
      <c r="I492" s="140"/>
      <c r="J492" s="142"/>
      <c r="K492" s="142"/>
      <c r="L492" s="142"/>
      <c r="M492" s="532"/>
      <c r="N492" s="141"/>
    </row>
    <row r="493" spans="1:14">
      <c r="A493" s="508"/>
      <c r="B493" s="494"/>
      <c r="C493" s="141"/>
      <c r="D493" s="142"/>
      <c r="E493" s="147"/>
      <c r="F493" s="147"/>
      <c r="G493" s="142"/>
      <c r="H493" s="140"/>
      <c r="I493" s="140"/>
      <c r="J493" s="142"/>
      <c r="K493" s="142"/>
      <c r="L493" s="142"/>
      <c r="M493" s="532"/>
      <c r="N493" s="141"/>
    </row>
    <row r="494" spans="1:14">
      <c r="A494" s="508"/>
      <c r="B494" s="494"/>
      <c r="C494" s="141"/>
      <c r="D494" s="142"/>
      <c r="E494" s="147"/>
      <c r="F494" s="147"/>
      <c r="G494" s="142"/>
      <c r="H494" s="140"/>
      <c r="I494" s="140"/>
      <c r="J494" s="142"/>
      <c r="K494" s="142"/>
      <c r="L494" s="142"/>
      <c r="M494" s="532"/>
      <c r="N494" s="141"/>
    </row>
    <row r="495" spans="1:14">
      <c r="A495" s="508"/>
      <c r="B495" s="494"/>
      <c r="C495" s="141"/>
      <c r="D495" s="142"/>
      <c r="E495" s="147"/>
      <c r="F495" s="147"/>
      <c r="G495" s="142"/>
      <c r="H495" s="140"/>
      <c r="I495" s="140"/>
      <c r="J495" s="142"/>
      <c r="K495" s="142"/>
      <c r="L495" s="142"/>
      <c r="M495" s="532"/>
      <c r="N495" s="141"/>
    </row>
    <row r="496" spans="1:14">
      <c r="A496" s="508"/>
      <c r="B496" s="494"/>
      <c r="C496" s="141"/>
      <c r="D496" s="142"/>
      <c r="E496" s="147"/>
      <c r="F496" s="147"/>
      <c r="G496" s="142"/>
      <c r="H496" s="140"/>
      <c r="I496" s="140"/>
      <c r="J496" s="142"/>
      <c r="K496" s="142"/>
      <c r="L496" s="142"/>
      <c r="M496" s="532"/>
      <c r="N496" s="141"/>
    </row>
    <row r="497" spans="1:14">
      <c r="A497" s="508"/>
      <c r="B497" s="494"/>
      <c r="C497" s="141"/>
      <c r="D497" s="142"/>
      <c r="E497" s="147"/>
      <c r="F497" s="147"/>
      <c r="G497" s="142"/>
      <c r="H497" s="140"/>
      <c r="I497" s="140"/>
      <c r="J497" s="142"/>
      <c r="K497" s="142"/>
      <c r="L497" s="142"/>
      <c r="M497" s="532"/>
      <c r="N497" s="141"/>
    </row>
    <row r="498" spans="1:14">
      <c r="A498" s="508"/>
      <c r="B498" s="494"/>
      <c r="C498" s="141"/>
      <c r="D498" s="142"/>
      <c r="E498" s="147"/>
      <c r="F498" s="147"/>
      <c r="G498" s="142"/>
      <c r="H498" s="140"/>
      <c r="I498" s="140"/>
      <c r="J498" s="142"/>
      <c r="K498" s="142"/>
      <c r="L498" s="142"/>
      <c r="M498" s="532"/>
      <c r="N498" s="141"/>
    </row>
    <row r="499" spans="1:14">
      <c r="A499" s="508"/>
      <c r="B499" s="494"/>
      <c r="C499" s="141"/>
      <c r="D499" s="142"/>
      <c r="E499" s="147"/>
      <c r="F499" s="147"/>
      <c r="G499" s="142"/>
      <c r="H499" s="140"/>
      <c r="I499" s="140"/>
      <c r="J499" s="142"/>
      <c r="K499" s="142"/>
      <c r="L499" s="142"/>
      <c r="M499" s="532"/>
      <c r="N499" s="141"/>
    </row>
    <row r="500" spans="1:14">
      <c r="A500" s="508"/>
      <c r="B500" s="494"/>
      <c r="C500" s="141"/>
      <c r="D500" s="142"/>
      <c r="E500" s="147"/>
      <c r="F500" s="147"/>
      <c r="G500" s="142"/>
      <c r="H500" s="140"/>
      <c r="I500" s="140"/>
      <c r="J500" s="142"/>
      <c r="K500" s="142"/>
      <c r="L500" s="142"/>
      <c r="M500" s="532"/>
      <c r="N500" s="141"/>
    </row>
    <row r="501" spans="1:14">
      <c r="A501" s="508"/>
      <c r="B501" s="494"/>
      <c r="C501" s="141"/>
      <c r="D501" s="142"/>
      <c r="E501" s="147"/>
      <c r="F501" s="147"/>
      <c r="G501" s="142"/>
      <c r="H501" s="140"/>
      <c r="I501" s="140"/>
      <c r="J501" s="142"/>
      <c r="K501" s="142"/>
      <c r="L501" s="142"/>
      <c r="M501" s="532"/>
      <c r="N501" s="141"/>
    </row>
    <row r="502" spans="1:14">
      <c r="A502" s="508"/>
      <c r="B502" s="494"/>
      <c r="C502" s="141"/>
      <c r="D502" s="142"/>
      <c r="E502" s="147"/>
      <c r="F502" s="147"/>
      <c r="G502" s="142"/>
      <c r="H502" s="140"/>
      <c r="I502" s="140"/>
      <c r="J502" s="142"/>
      <c r="K502" s="142"/>
      <c r="L502" s="142"/>
      <c r="M502" s="532"/>
      <c r="N502" s="143"/>
    </row>
    <row r="503" spans="1:14">
      <c r="A503" s="508"/>
      <c r="B503" s="493"/>
      <c r="C503" s="143"/>
      <c r="D503" s="145"/>
      <c r="E503" s="148"/>
      <c r="F503" s="148"/>
      <c r="G503" s="145"/>
      <c r="H503" s="150"/>
      <c r="I503" s="150"/>
      <c r="J503" s="145"/>
      <c r="K503" s="145"/>
      <c r="L503" s="145"/>
      <c r="M503" s="533"/>
      <c r="N503" s="141"/>
    </row>
    <row r="504" spans="1:14">
      <c r="A504" s="508"/>
      <c r="B504" s="494"/>
      <c r="C504" s="141"/>
      <c r="D504" s="142"/>
      <c r="E504" s="147"/>
      <c r="F504" s="147"/>
      <c r="G504" s="142"/>
      <c r="H504" s="140"/>
      <c r="I504" s="140"/>
      <c r="J504" s="142"/>
      <c r="K504" s="142"/>
      <c r="L504" s="142"/>
      <c r="M504" s="532"/>
      <c r="N504" s="141"/>
    </row>
    <row r="505" spans="1:14">
      <c r="A505" s="508"/>
      <c r="B505" s="494"/>
      <c r="C505" s="141"/>
      <c r="D505" s="142"/>
      <c r="E505" s="147"/>
      <c r="F505" s="147"/>
      <c r="G505" s="142"/>
      <c r="H505" s="140"/>
      <c r="I505" s="140"/>
      <c r="J505" s="142"/>
      <c r="K505" s="142"/>
      <c r="L505" s="142"/>
      <c r="M505" s="532"/>
      <c r="N505" s="141"/>
    </row>
    <row r="506" spans="1:14">
      <c r="A506" s="508"/>
      <c r="B506" s="494"/>
      <c r="C506" s="141"/>
      <c r="D506" s="142"/>
      <c r="E506" s="147"/>
      <c r="F506" s="147"/>
      <c r="G506" s="142"/>
      <c r="H506" s="140"/>
      <c r="I506" s="140"/>
      <c r="J506" s="142"/>
      <c r="K506" s="142"/>
      <c r="L506" s="142"/>
      <c r="M506" s="532"/>
      <c r="N506" s="141"/>
    </row>
    <row r="507" spans="1:14">
      <c r="A507" s="508"/>
      <c r="B507" s="494"/>
      <c r="C507" s="141"/>
      <c r="D507" s="142"/>
      <c r="E507" s="147"/>
      <c r="F507" s="147"/>
      <c r="G507" s="142"/>
      <c r="H507" s="140"/>
      <c r="I507" s="140"/>
      <c r="J507" s="142"/>
      <c r="K507" s="142"/>
      <c r="L507" s="142"/>
      <c r="M507" s="532"/>
      <c r="N507" s="141"/>
    </row>
    <row r="508" spans="1:14">
      <c r="A508" s="508"/>
      <c r="B508" s="494"/>
      <c r="C508" s="141"/>
      <c r="D508" s="142"/>
      <c r="E508" s="147"/>
      <c r="F508" s="147"/>
      <c r="G508" s="142"/>
      <c r="H508" s="140"/>
      <c r="I508" s="140"/>
      <c r="J508" s="142"/>
      <c r="K508" s="142"/>
      <c r="L508" s="142"/>
      <c r="M508" s="532"/>
      <c r="N508" s="143"/>
    </row>
    <row r="509" spans="1:14">
      <c r="A509" s="508"/>
      <c r="B509" s="493"/>
      <c r="C509" s="143"/>
      <c r="D509" s="145"/>
      <c r="E509" s="148"/>
      <c r="F509" s="148"/>
      <c r="G509" s="145"/>
      <c r="H509" s="150"/>
      <c r="I509" s="150"/>
      <c r="J509" s="145"/>
      <c r="K509" s="145"/>
      <c r="L509" s="145"/>
      <c r="M509" s="533"/>
      <c r="N509" s="141"/>
    </row>
    <row r="510" spans="1:14">
      <c r="A510" s="508"/>
      <c r="B510" s="494"/>
      <c r="C510" s="141"/>
      <c r="D510" s="142"/>
      <c r="E510" s="147"/>
      <c r="F510" s="147"/>
      <c r="G510" s="142"/>
      <c r="H510" s="140"/>
      <c r="I510" s="140"/>
      <c r="J510" s="142"/>
      <c r="K510" s="142"/>
      <c r="L510" s="142"/>
      <c r="M510" s="532"/>
      <c r="N510" s="141"/>
    </row>
    <row r="511" spans="1:14">
      <c r="A511" s="508"/>
      <c r="B511" s="494"/>
      <c r="C511" s="141"/>
      <c r="D511" s="142"/>
      <c r="E511" s="147"/>
      <c r="F511" s="147"/>
      <c r="G511" s="142"/>
      <c r="H511" s="140"/>
      <c r="I511" s="140"/>
      <c r="J511" s="142"/>
      <c r="K511" s="142"/>
      <c r="L511" s="142"/>
      <c r="M511" s="532"/>
      <c r="N511" s="141"/>
    </row>
    <row r="512" spans="1:14">
      <c r="A512" s="508"/>
      <c r="B512" s="494"/>
      <c r="C512" s="141"/>
      <c r="D512" s="142"/>
      <c r="E512" s="147"/>
      <c r="F512" s="147"/>
      <c r="G512" s="142"/>
      <c r="H512" s="140"/>
      <c r="I512" s="140"/>
      <c r="J512" s="142"/>
      <c r="K512" s="142"/>
      <c r="L512" s="142"/>
      <c r="M512" s="532"/>
      <c r="N512" s="141"/>
    </row>
    <row r="513" spans="1:14">
      <c r="A513" s="508"/>
      <c r="B513" s="494"/>
      <c r="C513" s="141"/>
      <c r="D513" s="142"/>
      <c r="E513" s="147"/>
      <c r="F513" s="147"/>
      <c r="G513" s="142"/>
      <c r="H513" s="140"/>
      <c r="I513" s="140"/>
      <c r="J513" s="142"/>
      <c r="K513" s="142"/>
      <c r="L513" s="142"/>
      <c r="M513" s="532"/>
      <c r="N513" s="141"/>
    </row>
    <row r="514" spans="1:14">
      <c r="A514" s="508"/>
      <c r="B514" s="494"/>
      <c r="C514" s="141"/>
      <c r="D514" s="142"/>
      <c r="E514" s="147"/>
      <c r="F514" s="147"/>
      <c r="G514" s="142"/>
      <c r="H514" s="140"/>
      <c r="I514" s="140"/>
      <c r="J514" s="142"/>
      <c r="K514" s="142"/>
      <c r="L514" s="142"/>
      <c r="M514" s="532"/>
      <c r="N514" s="141"/>
    </row>
    <row r="515" spans="1:14">
      <c r="A515" s="508"/>
      <c r="B515" s="494"/>
      <c r="C515" s="141"/>
      <c r="D515" s="142"/>
      <c r="E515" s="147"/>
      <c r="F515" s="147"/>
      <c r="G515" s="142"/>
      <c r="H515" s="140"/>
      <c r="I515" s="140"/>
      <c r="J515" s="142"/>
      <c r="K515" s="142"/>
      <c r="L515" s="142"/>
      <c r="M515" s="532"/>
      <c r="N515" s="141"/>
    </row>
    <row r="516" spans="1:14">
      <c r="A516" s="508"/>
      <c r="B516" s="494"/>
      <c r="C516" s="141"/>
      <c r="D516" s="142"/>
      <c r="E516" s="147"/>
      <c r="F516" s="147"/>
      <c r="G516" s="142"/>
      <c r="H516" s="140"/>
      <c r="I516" s="140"/>
      <c r="J516" s="142"/>
      <c r="K516" s="142"/>
      <c r="L516" s="142"/>
      <c r="M516" s="532"/>
      <c r="N516" s="141"/>
    </row>
    <row r="517" spans="1:14">
      <c r="A517" s="508"/>
      <c r="B517" s="494"/>
      <c r="C517" s="141"/>
      <c r="D517" s="142"/>
      <c r="E517" s="147"/>
      <c r="F517" s="147"/>
      <c r="G517" s="142"/>
      <c r="H517" s="140"/>
      <c r="I517" s="140"/>
      <c r="J517" s="142"/>
      <c r="K517" s="142"/>
      <c r="L517" s="142"/>
      <c r="M517" s="532"/>
      <c r="N517" s="141"/>
    </row>
    <row r="518" spans="1:14">
      <c r="A518" s="508"/>
      <c r="B518" s="494"/>
      <c r="C518" s="141"/>
      <c r="D518" s="142"/>
      <c r="E518" s="147"/>
      <c r="F518" s="147"/>
      <c r="G518" s="142"/>
      <c r="H518" s="140"/>
      <c r="I518" s="140"/>
      <c r="J518" s="142"/>
      <c r="K518" s="142"/>
      <c r="L518" s="142"/>
      <c r="M518" s="532"/>
      <c r="N518" s="141"/>
    </row>
    <row r="519" spans="1:14">
      <c r="A519" s="508"/>
      <c r="B519" s="494"/>
      <c r="C519" s="141"/>
      <c r="D519" s="142"/>
      <c r="E519" s="147"/>
      <c r="F519" s="147"/>
      <c r="G519" s="142"/>
      <c r="H519" s="140"/>
      <c r="I519" s="140"/>
      <c r="J519" s="142"/>
      <c r="K519" s="142"/>
      <c r="L519" s="142"/>
      <c r="M519" s="532"/>
      <c r="N519" s="141"/>
    </row>
    <row r="520" spans="1:14">
      <c r="A520" s="508"/>
      <c r="B520" s="494"/>
      <c r="C520" s="141"/>
      <c r="D520" s="142"/>
      <c r="E520" s="147"/>
      <c r="F520" s="147"/>
      <c r="G520" s="142"/>
      <c r="H520" s="140"/>
      <c r="I520" s="140"/>
      <c r="J520" s="142"/>
      <c r="K520" s="142"/>
      <c r="L520" s="142"/>
      <c r="M520" s="532"/>
      <c r="N520" s="143"/>
    </row>
    <row r="521" spans="1:14">
      <c r="A521" s="508"/>
      <c r="B521" s="493"/>
      <c r="C521" s="143"/>
      <c r="D521" s="145"/>
      <c r="E521" s="148"/>
      <c r="F521" s="148"/>
      <c r="G521" s="145"/>
      <c r="H521" s="150"/>
      <c r="I521" s="150"/>
      <c r="J521" s="145"/>
      <c r="K521" s="145"/>
      <c r="L521" s="145"/>
      <c r="M521" s="533"/>
      <c r="N521" s="141"/>
    </row>
    <row r="522" spans="1:14">
      <c r="A522" s="508"/>
      <c r="B522" s="494"/>
      <c r="C522" s="141"/>
      <c r="D522" s="142"/>
      <c r="E522" s="147"/>
      <c r="F522" s="147"/>
      <c r="G522" s="142"/>
      <c r="H522" s="140"/>
      <c r="I522" s="140"/>
      <c r="J522" s="142"/>
      <c r="K522" s="142"/>
      <c r="L522" s="142"/>
      <c r="M522" s="532"/>
      <c r="N522" s="141"/>
    </row>
    <row r="523" spans="1:14">
      <c r="A523" s="508"/>
      <c r="B523" s="494"/>
      <c r="C523" s="141"/>
      <c r="D523" s="142"/>
      <c r="E523" s="147"/>
      <c r="F523" s="147"/>
      <c r="G523" s="142"/>
      <c r="H523" s="140"/>
      <c r="I523" s="140"/>
      <c r="J523" s="142"/>
      <c r="K523" s="142"/>
      <c r="L523" s="142"/>
      <c r="M523" s="532"/>
      <c r="N523" s="141"/>
    </row>
    <row r="524" spans="1:14">
      <c r="A524" s="508"/>
      <c r="B524" s="494"/>
      <c r="C524" s="141"/>
      <c r="D524" s="142"/>
      <c r="E524" s="147"/>
      <c r="F524" s="147"/>
      <c r="G524" s="142"/>
      <c r="H524" s="140"/>
      <c r="I524" s="140"/>
      <c r="J524" s="142"/>
      <c r="K524" s="142"/>
      <c r="L524" s="142"/>
      <c r="M524" s="532"/>
      <c r="N524" s="141"/>
    </row>
    <row r="525" spans="1:14">
      <c r="A525" s="508"/>
      <c r="B525" s="494"/>
      <c r="C525" s="141"/>
      <c r="D525" s="142"/>
      <c r="E525" s="147"/>
      <c r="F525" s="147"/>
      <c r="G525" s="142"/>
      <c r="H525" s="140"/>
      <c r="I525" s="140"/>
      <c r="J525" s="142"/>
      <c r="K525" s="142"/>
      <c r="L525" s="142"/>
      <c r="M525" s="532"/>
      <c r="N525" s="141"/>
    </row>
    <row r="526" spans="1:14">
      <c r="A526" s="508"/>
      <c r="B526" s="494"/>
      <c r="C526" s="141"/>
      <c r="D526" s="142"/>
      <c r="E526" s="147"/>
      <c r="F526" s="147"/>
      <c r="G526" s="142"/>
      <c r="H526" s="140"/>
      <c r="I526" s="140"/>
      <c r="J526" s="142"/>
      <c r="K526" s="142"/>
      <c r="L526" s="142"/>
      <c r="M526" s="532"/>
      <c r="N526" s="141"/>
    </row>
    <row r="527" spans="1:14">
      <c r="A527" s="508"/>
      <c r="B527" s="494"/>
      <c r="C527" s="141"/>
      <c r="D527" s="142"/>
      <c r="E527" s="147"/>
      <c r="F527" s="147"/>
      <c r="G527" s="142"/>
      <c r="H527" s="140"/>
      <c r="I527" s="140"/>
      <c r="J527" s="142"/>
      <c r="K527" s="142"/>
      <c r="L527" s="142"/>
      <c r="M527" s="532"/>
      <c r="N527" s="141"/>
    </row>
    <row r="528" spans="1:14">
      <c r="A528" s="508"/>
      <c r="B528" s="494"/>
      <c r="C528" s="141"/>
      <c r="D528" s="142"/>
      <c r="E528" s="147"/>
      <c r="F528" s="147"/>
      <c r="G528" s="142"/>
      <c r="H528" s="140"/>
      <c r="I528" s="140"/>
      <c r="J528" s="142"/>
      <c r="K528" s="142"/>
      <c r="L528" s="142"/>
      <c r="M528" s="532"/>
      <c r="N528" s="143"/>
    </row>
    <row r="529" spans="1:14">
      <c r="A529" s="508"/>
      <c r="B529" s="493"/>
      <c r="C529" s="143"/>
      <c r="D529" s="145"/>
      <c r="E529" s="148"/>
      <c r="F529" s="148"/>
      <c r="G529" s="145"/>
      <c r="H529" s="150"/>
      <c r="I529" s="150"/>
      <c r="J529" s="145"/>
      <c r="K529" s="145"/>
      <c r="L529" s="145"/>
      <c r="M529" s="533"/>
      <c r="N529" s="141"/>
    </row>
    <row r="530" spans="1:14">
      <c r="A530" s="508"/>
      <c r="B530" s="494"/>
      <c r="C530" s="141"/>
      <c r="D530" s="142"/>
      <c r="E530" s="147"/>
      <c r="F530" s="147"/>
      <c r="G530" s="142"/>
      <c r="H530" s="140"/>
      <c r="I530" s="140"/>
      <c r="J530" s="142"/>
      <c r="K530" s="142"/>
      <c r="L530" s="142"/>
      <c r="M530" s="532"/>
      <c r="N530" s="143"/>
    </row>
    <row r="531" spans="1:14">
      <c r="A531" s="508"/>
      <c r="B531" s="493"/>
      <c r="C531" s="143"/>
      <c r="D531" s="145"/>
      <c r="E531" s="148"/>
      <c r="F531" s="148"/>
      <c r="G531" s="145"/>
      <c r="H531" s="150"/>
      <c r="I531" s="150"/>
      <c r="J531" s="145"/>
      <c r="K531" s="145"/>
      <c r="L531" s="145"/>
      <c r="M531" s="533"/>
      <c r="N531" s="141"/>
    </row>
    <row r="532" spans="1:14">
      <c r="A532" s="508"/>
      <c r="B532" s="494"/>
      <c r="C532" s="141"/>
      <c r="D532" s="142"/>
      <c r="E532" s="147"/>
      <c r="F532" s="147"/>
      <c r="G532" s="142"/>
      <c r="H532" s="140"/>
      <c r="I532" s="140"/>
      <c r="J532" s="142"/>
      <c r="K532" s="142"/>
      <c r="L532" s="142"/>
      <c r="M532" s="532"/>
      <c r="N532" s="141"/>
    </row>
    <row r="533" spans="1:14">
      <c r="A533" s="508"/>
      <c r="B533" s="494"/>
      <c r="C533" s="141"/>
      <c r="D533" s="142"/>
      <c r="E533" s="147"/>
      <c r="F533" s="147"/>
      <c r="G533" s="142"/>
      <c r="H533" s="140"/>
      <c r="I533" s="140"/>
      <c r="J533" s="142"/>
      <c r="K533" s="142"/>
      <c r="L533" s="142"/>
      <c r="M533" s="532"/>
      <c r="N533" s="141"/>
    </row>
    <row r="534" spans="1:14">
      <c r="A534" s="508"/>
      <c r="B534" s="494"/>
      <c r="C534" s="141"/>
      <c r="D534" s="142"/>
      <c r="E534" s="147"/>
      <c r="F534" s="147"/>
      <c r="G534" s="142"/>
      <c r="H534" s="140"/>
      <c r="I534" s="140"/>
      <c r="J534" s="142"/>
      <c r="K534" s="142"/>
      <c r="L534" s="142"/>
      <c r="M534" s="532"/>
      <c r="N534" s="141"/>
    </row>
    <row r="535" spans="1:14">
      <c r="A535" s="508"/>
      <c r="B535" s="494"/>
      <c r="C535" s="141"/>
      <c r="D535" s="142"/>
      <c r="E535" s="147"/>
      <c r="F535" s="147"/>
      <c r="G535" s="142"/>
      <c r="H535" s="140"/>
      <c r="I535" s="140"/>
      <c r="J535" s="142"/>
      <c r="K535" s="142"/>
      <c r="L535" s="142"/>
      <c r="M535" s="532"/>
      <c r="N535" s="141"/>
    </row>
    <row r="536" spans="1:14">
      <c r="A536" s="508"/>
      <c r="B536" s="494"/>
      <c r="C536" s="141"/>
      <c r="D536" s="142"/>
      <c r="E536" s="147"/>
      <c r="F536" s="147"/>
      <c r="G536" s="142"/>
      <c r="H536" s="140"/>
      <c r="I536" s="140"/>
      <c r="J536" s="142"/>
      <c r="K536" s="142"/>
      <c r="L536" s="142"/>
      <c r="M536" s="532"/>
      <c r="N536" s="141"/>
    </row>
    <row r="537" spans="1:14">
      <c r="A537" s="508"/>
      <c r="B537" s="494"/>
      <c r="C537" s="141"/>
      <c r="D537" s="142"/>
      <c r="E537" s="147"/>
      <c r="F537" s="147"/>
      <c r="G537" s="142"/>
      <c r="H537" s="140"/>
      <c r="I537" s="140"/>
      <c r="J537" s="142"/>
      <c r="K537" s="142"/>
      <c r="L537" s="142"/>
      <c r="M537" s="532"/>
      <c r="N537" s="141"/>
    </row>
    <row r="538" spans="1:14">
      <c r="A538" s="508"/>
      <c r="B538" s="494"/>
      <c r="C538" s="141"/>
      <c r="D538" s="142"/>
      <c r="E538" s="147"/>
      <c r="F538" s="147"/>
      <c r="G538" s="142"/>
      <c r="H538" s="140"/>
      <c r="I538" s="140"/>
      <c r="J538" s="142"/>
      <c r="K538" s="142"/>
      <c r="L538" s="142"/>
      <c r="M538" s="532"/>
      <c r="N538" s="141"/>
    </row>
    <row r="539" spans="1:14">
      <c r="A539" s="508"/>
      <c r="B539" s="494"/>
      <c r="C539" s="141"/>
      <c r="D539" s="142"/>
      <c r="E539" s="147"/>
      <c r="F539" s="147"/>
      <c r="G539" s="142"/>
      <c r="H539" s="140"/>
      <c r="I539" s="140"/>
      <c r="J539" s="142"/>
      <c r="K539" s="142"/>
      <c r="L539" s="142"/>
      <c r="M539" s="532"/>
      <c r="N539" s="141"/>
    </row>
    <row r="540" spans="1:14">
      <c r="A540" s="508"/>
      <c r="B540" s="494"/>
      <c r="C540" s="141"/>
      <c r="D540" s="142"/>
      <c r="E540" s="147"/>
      <c r="F540" s="147"/>
      <c r="G540" s="142"/>
      <c r="H540" s="140"/>
      <c r="I540" s="140"/>
      <c r="J540" s="142"/>
      <c r="K540" s="142"/>
      <c r="L540" s="142"/>
      <c r="M540" s="532"/>
      <c r="N540" s="141"/>
    </row>
    <row r="541" spans="1:14">
      <c r="A541" s="508"/>
      <c r="B541" s="494"/>
      <c r="C541" s="141"/>
      <c r="D541" s="142"/>
      <c r="E541" s="147"/>
      <c r="F541" s="147"/>
      <c r="G541" s="142"/>
      <c r="H541" s="140"/>
      <c r="I541" s="140"/>
      <c r="J541" s="142"/>
      <c r="K541" s="142"/>
      <c r="L541" s="142"/>
      <c r="M541" s="532"/>
      <c r="N541" s="141"/>
    </row>
    <row r="542" spans="1:14">
      <c r="A542" s="508"/>
      <c r="B542" s="494"/>
      <c r="C542" s="141"/>
      <c r="D542" s="142"/>
      <c r="E542" s="147"/>
      <c r="F542" s="147"/>
      <c r="G542" s="142"/>
      <c r="H542" s="140"/>
      <c r="I542" s="140"/>
      <c r="J542" s="142"/>
      <c r="K542" s="142"/>
      <c r="L542" s="142"/>
      <c r="M542" s="532"/>
      <c r="N542" s="141"/>
    </row>
    <row r="543" spans="1:14">
      <c r="A543" s="508"/>
      <c r="B543" s="494"/>
      <c r="C543" s="141"/>
      <c r="D543" s="142"/>
      <c r="E543" s="147"/>
      <c r="F543" s="147"/>
      <c r="G543" s="142"/>
      <c r="H543" s="140"/>
      <c r="I543" s="140"/>
      <c r="J543" s="142"/>
      <c r="K543" s="142"/>
      <c r="L543" s="142"/>
      <c r="M543" s="532"/>
      <c r="N543" s="141"/>
    </row>
    <row r="544" spans="1:14">
      <c r="A544" s="508"/>
      <c r="B544" s="494"/>
      <c r="C544" s="141"/>
      <c r="D544" s="142"/>
      <c r="E544" s="147"/>
      <c r="F544" s="147"/>
      <c r="G544" s="142"/>
      <c r="H544" s="140"/>
      <c r="I544" s="140"/>
      <c r="J544" s="142"/>
      <c r="K544" s="142"/>
      <c r="L544" s="142"/>
      <c r="M544" s="532"/>
      <c r="N544" s="141"/>
    </row>
    <row r="545" spans="1:14">
      <c r="A545" s="508"/>
      <c r="B545" s="494"/>
      <c r="C545" s="141"/>
      <c r="D545" s="142"/>
      <c r="E545" s="147"/>
      <c r="F545" s="147"/>
      <c r="G545" s="142"/>
      <c r="H545" s="140"/>
      <c r="I545" s="140"/>
      <c r="J545" s="142"/>
      <c r="K545" s="142"/>
      <c r="L545" s="142"/>
      <c r="M545" s="532"/>
      <c r="N545" s="141"/>
    </row>
    <row r="546" spans="1:14">
      <c r="A546" s="508"/>
      <c r="B546" s="494"/>
      <c r="C546" s="141"/>
      <c r="D546" s="142"/>
      <c r="E546" s="147"/>
      <c r="F546" s="147"/>
      <c r="G546" s="142"/>
      <c r="H546" s="140"/>
      <c r="I546" s="140"/>
      <c r="J546" s="142"/>
      <c r="K546" s="142"/>
      <c r="L546" s="142"/>
      <c r="M546" s="532"/>
      <c r="N546" s="141"/>
    </row>
    <row r="547" spans="1:14">
      <c r="A547" s="508"/>
      <c r="B547" s="494"/>
      <c r="C547" s="141"/>
      <c r="D547" s="142"/>
      <c r="E547" s="147"/>
      <c r="F547" s="147"/>
      <c r="G547" s="142"/>
      <c r="H547" s="140"/>
      <c r="I547" s="140"/>
      <c r="J547" s="142"/>
      <c r="K547" s="142"/>
      <c r="L547" s="142"/>
      <c r="M547" s="532"/>
      <c r="N547" s="141"/>
    </row>
    <row r="548" spans="1:14">
      <c r="A548" s="508"/>
      <c r="B548" s="494"/>
      <c r="C548" s="141"/>
      <c r="D548" s="142"/>
      <c r="E548" s="147"/>
      <c r="F548" s="147"/>
      <c r="G548" s="142"/>
      <c r="H548" s="140"/>
      <c r="I548" s="140"/>
      <c r="J548" s="142"/>
      <c r="K548" s="142"/>
      <c r="L548" s="142"/>
      <c r="M548" s="532"/>
      <c r="N548" s="141"/>
    </row>
    <row r="549" spans="1:14">
      <c r="A549" s="508"/>
      <c r="B549" s="494"/>
      <c r="C549" s="141"/>
      <c r="D549" s="142"/>
      <c r="E549" s="147"/>
      <c r="F549" s="147"/>
      <c r="G549" s="142"/>
      <c r="H549" s="140"/>
      <c r="I549" s="140"/>
      <c r="J549" s="142"/>
      <c r="K549" s="142"/>
      <c r="L549" s="142"/>
      <c r="M549" s="532"/>
      <c r="N549" s="141"/>
    </row>
    <row r="550" spans="1:14">
      <c r="A550" s="508"/>
      <c r="B550" s="494"/>
      <c r="C550" s="141"/>
      <c r="D550" s="142"/>
      <c r="E550" s="147"/>
      <c r="F550" s="147"/>
      <c r="G550" s="142"/>
      <c r="H550" s="140"/>
      <c r="I550" s="140"/>
      <c r="J550" s="142"/>
      <c r="K550" s="142"/>
      <c r="L550" s="142"/>
      <c r="M550" s="532"/>
      <c r="N550" s="141"/>
    </row>
    <row r="551" spans="1:14">
      <c r="A551" s="508"/>
      <c r="B551" s="494"/>
      <c r="C551" s="141"/>
      <c r="D551" s="142"/>
      <c r="E551" s="147"/>
      <c r="F551" s="147"/>
      <c r="G551" s="142"/>
      <c r="H551" s="140"/>
      <c r="I551" s="140"/>
      <c r="J551" s="142"/>
      <c r="K551" s="142"/>
      <c r="L551" s="142"/>
      <c r="M551" s="532"/>
      <c r="N551" s="141"/>
    </row>
    <row r="552" spans="1:14">
      <c r="A552" s="508"/>
      <c r="B552" s="494"/>
      <c r="C552" s="141"/>
      <c r="D552" s="142"/>
      <c r="E552" s="147"/>
      <c r="F552" s="147"/>
      <c r="G552" s="142"/>
      <c r="H552" s="140"/>
      <c r="I552" s="140"/>
      <c r="J552" s="142"/>
      <c r="K552" s="142"/>
      <c r="L552" s="142"/>
      <c r="M552" s="532"/>
      <c r="N552" s="141"/>
    </row>
    <row r="553" spans="1:14">
      <c r="A553" s="508"/>
      <c r="B553" s="494"/>
      <c r="C553" s="141"/>
      <c r="D553" s="142"/>
      <c r="E553" s="147"/>
      <c r="F553" s="147"/>
      <c r="G553" s="142"/>
      <c r="H553" s="140"/>
      <c r="I553" s="140"/>
      <c r="J553" s="142"/>
      <c r="K553" s="142"/>
      <c r="L553" s="142"/>
      <c r="M553" s="532"/>
      <c r="N553" s="141"/>
    </row>
    <row r="554" spans="1:14">
      <c r="A554" s="508"/>
      <c r="B554" s="494"/>
      <c r="C554" s="141"/>
      <c r="D554" s="142"/>
      <c r="E554" s="147"/>
      <c r="F554" s="147"/>
      <c r="G554" s="142"/>
      <c r="H554" s="140"/>
      <c r="I554" s="140"/>
      <c r="J554" s="142"/>
      <c r="K554" s="142"/>
      <c r="L554" s="142"/>
      <c r="M554" s="532"/>
      <c r="N554" s="141"/>
    </row>
    <row r="555" spans="1:14">
      <c r="A555" s="508"/>
      <c r="B555" s="494"/>
      <c r="C555" s="141"/>
      <c r="D555" s="142"/>
      <c r="E555" s="147"/>
      <c r="F555" s="147"/>
      <c r="G555" s="142"/>
      <c r="H555" s="140"/>
      <c r="I555" s="140"/>
      <c r="J555" s="142"/>
      <c r="K555" s="142"/>
      <c r="L555" s="142"/>
      <c r="M555" s="532"/>
      <c r="N555" s="141"/>
    </row>
    <row r="556" spans="1:14">
      <c r="A556" s="508"/>
      <c r="B556" s="494"/>
      <c r="C556" s="141"/>
      <c r="D556" s="142"/>
      <c r="E556" s="147"/>
      <c r="F556" s="147"/>
      <c r="G556" s="142"/>
      <c r="H556" s="140"/>
      <c r="I556" s="140"/>
      <c r="J556" s="142"/>
      <c r="K556" s="142"/>
      <c r="L556" s="142"/>
      <c r="M556" s="532"/>
      <c r="N556" s="141"/>
    </row>
    <row r="557" spans="1:14">
      <c r="A557" s="508"/>
      <c r="B557" s="494"/>
      <c r="C557" s="141"/>
      <c r="D557" s="142"/>
      <c r="E557" s="147"/>
      <c r="F557" s="147"/>
      <c r="G557" s="142"/>
      <c r="H557" s="140"/>
      <c r="I557" s="140"/>
      <c r="J557" s="142"/>
      <c r="K557" s="142"/>
      <c r="L557" s="142"/>
      <c r="M557" s="532"/>
      <c r="N557" s="141"/>
    </row>
    <row r="558" spans="1:14">
      <c r="A558" s="508"/>
      <c r="B558" s="494"/>
      <c r="C558" s="141"/>
      <c r="D558" s="142"/>
      <c r="E558" s="147"/>
      <c r="F558" s="147"/>
      <c r="G558" s="142"/>
      <c r="H558" s="140"/>
      <c r="I558" s="140"/>
      <c r="J558" s="142"/>
      <c r="K558" s="142"/>
      <c r="L558" s="142"/>
      <c r="M558" s="532"/>
      <c r="N558" s="141"/>
    </row>
    <row r="559" spans="1:14">
      <c r="A559" s="508"/>
      <c r="B559" s="494"/>
      <c r="C559" s="141"/>
      <c r="D559" s="142"/>
      <c r="E559" s="147"/>
      <c r="F559" s="147"/>
      <c r="G559" s="142"/>
      <c r="H559" s="140"/>
      <c r="I559" s="140"/>
      <c r="J559" s="142"/>
      <c r="K559" s="142"/>
      <c r="L559" s="142"/>
      <c r="M559" s="532"/>
      <c r="N559" s="141"/>
    </row>
    <row r="560" spans="1:14">
      <c r="A560" s="508"/>
      <c r="B560" s="494"/>
      <c r="C560" s="141"/>
      <c r="D560" s="142"/>
      <c r="E560" s="147"/>
      <c r="F560" s="147"/>
      <c r="G560" s="142"/>
      <c r="H560" s="140"/>
      <c r="I560" s="140"/>
      <c r="J560" s="142"/>
      <c r="K560" s="142"/>
      <c r="L560" s="142"/>
      <c r="M560" s="532"/>
      <c r="N560" s="141"/>
    </row>
    <row r="561" spans="1:14">
      <c r="A561" s="508"/>
      <c r="B561" s="494"/>
      <c r="C561" s="141"/>
      <c r="D561" s="142"/>
      <c r="E561" s="147"/>
      <c r="F561" s="147"/>
      <c r="G561" s="142"/>
      <c r="H561" s="140"/>
      <c r="I561" s="140"/>
      <c r="J561" s="142"/>
      <c r="K561" s="142"/>
      <c r="L561" s="142"/>
      <c r="M561" s="532"/>
      <c r="N561" s="141"/>
    </row>
    <row r="562" spans="1:14">
      <c r="A562" s="508"/>
      <c r="B562" s="494"/>
      <c r="C562" s="141"/>
      <c r="D562" s="142"/>
      <c r="E562" s="147"/>
      <c r="F562" s="147"/>
      <c r="G562" s="142"/>
      <c r="H562" s="140"/>
      <c r="I562" s="140"/>
      <c r="J562" s="142"/>
      <c r="K562" s="142"/>
      <c r="L562" s="142"/>
      <c r="M562" s="532"/>
      <c r="N562" s="141"/>
    </row>
    <row r="563" spans="1:14">
      <c r="A563" s="508"/>
      <c r="B563" s="494"/>
      <c r="C563" s="141"/>
      <c r="D563" s="142"/>
      <c r="E563" s="147"/>
      <c r="F563" s="147"/>
      <c r="G563" s="142"/>
      <c r="H563" s="140"/>
      <c r="I563" s="140"/>
      <c r="J563" s="142"/>
      <c r="K563" s="142"/>
      <c r="L563" s="142"/>
      <c r="M563" s="532"/>
      <c r="N563" s="141"/>
    </row>
    <row r="564" spans="1:14">
      <c r="A564" s="508"/>
      <c r="B564" s="494"/>
      <c r="C564" s="141"/>
      <c r="D564" s="142"/>
      <c r="E564" s="147"/>
      <c r="F564" s="147"/>
      <c r="G564" s="142"/>
      <c r="H564" s="140"/>
      <c r="I564" s="140"/>
      <c r="J564" s="142"/>
      <c r="K564" s="142"/>
      <c r="L564" s="142"/>
      <c r="M564" s="532"/>
      <c r="N564" s="141"/>
    </row>
    <row r="565" spans="1:14">
      <c r="A565" s="508"/>
      <c r="B565" s="494"/>
      <c r="C565" s="141"/>
      <c r="D565" s="142"/>
      <c r="E565" s="147"/>
      <c r="F565" s="147"/>
      <c r="G565" s="142"/>
      <c r="H565" s="140"/>
      <c r="I565" s="140"/>
      <c r="J565" s="142"/>
      <c r="K565" s="142"/>
      <c r="L565" s="142"/>
      <c r="M565" s="532"/>
      <c r="N565" s="141"/>
    </row>
    <row r="566" spans="1:14">
      <c r="A566" s="508"/>
      <c r="B566" s="494"/>
      <c r="C566" s="141"/>
      <c r="D566" s="142"/>
      <c r="E566" s="147"/>
      <c r="F566" s="147"/>
      <c r="G566" s="142"/>
      <c r="H566" s="140"/>
      <c r="I566" s="140"/>
      <c r="J566" s="142"/>
      <c r="K566" s="142"/>
      <c r="L566" s="142"/>
      <c r="M566" s="532"/>
      <c r="N566" s="141"/>
    </row>
    <row r="567" spans="1:14">
      <c r="A567" s="508"/>
      <c r="B567" s="494"/>
      <c r="C567" s="141"/>
      <c r="D567" s="142"/>
      <c r="E567" s="147"/>
      <c r="F567" s="147"/>
      <c r="G567" s="142"/>
      <c r="H567" s="140"/>
      <c r="I567" s="140"/>
      <c r="J567" s="142"/>
      <c r="K567" s="142"/>
      <c r="L567" s="142"/>
      <c r="M567" s="532"/>
      <c r="N567" s="141"/>
    </row>
    <row r="568" spans="1:14">
      <c r="A568" s="508"/>
      <c r="B568" s="494"/>
      <c r="C568" s="141"/>
      <c r="D568" s="142"/>
      <c r="E568" s="147"/>
      <c r="F568" s="147"/>
      <c r="G568" s="142"/>
      <c r="H568" s="140"/>
      <c r="I568" s="140"/>
      <c r="J568" s="142"/>
      <c r="K568" s="142"/>
      <c r="L568" s="142"/>
      <c r="M568" s="532"/>
      <c r="N568" s="141"/>
    </row>
    <row r="569" spans="1:14">
      <c r="A569" s="508"/>
      <c r="B569" s="494"/>
      <c r="C569" s="141"/>
      <c r="D569" s="142"/>
      <c r="E569" s="147"/>
      <c r="F569" s="147"/>
      <c r="G569" s="142"/>
      <c r="H569" s="140"/>
      <c r="I569" s="140"/>
      <c r="J569" s="142"/>
      <c r="K569" s="142"/>
      <c r="L569" s="142"/>
      <c r="M569" s="532"/>
      <c r="N569" s="141"/>
    </row>
    <row r="570" spans="1:14">
      <c r="A570" s="508"/>
      <c r="B570" s="494"/>
      <c r="C570" s="141"/>
      <c r="D570" s="142"/>
      <c r="E570" s="147"/>
      <c r="F570" s="147"/>
      <c r="G570" s="142"/>
      <c r="H570" s="140"/>
      <c r="I570" s="140"/>
      <c r="J570" s="142"/>
      <c r="K570" s="142"/>
      <c r="L570" s="142"/>
      <c r="M570" s="532"/>
      <c r="N570" s="141"/>
    </row>
    <row r="571" spans="1:14">
      <c r="A571" s="508"/>
      <c r="B571" s="494"/>
      <c r="C571" s="141"/>
      <c r="D571" s="142"/>
      <c r="E571" s="147"/>
      <c r="F571" s="147"/>
      <c r="G571" s="142"/>
      <c r="H571" s="140"/>
      <c r="I571" s="140"/>
      <c r="J571" s="142"/>
      <c r="K571" s="142"/>
      <c r="L571" s="142"/>
      <c r="M571" s="532"/>
      <c r="N571" s="141"/>
    </row>
    <row r="572" spans="1:14">
      <c r="A572" s="508"/>
      <c r="B572" s="494"/>
      <c r="C572" s="141"/>
      <c r="D572" s="142"/>
      <c r="E572" s="147"/>
      <c r="F572" s="147"/>
      <c r="G572" s="142"/>
      <c r="H572" s="140"/>
      <c r="I572" s="140"/>
      <c r="J572" s="142"/>
      <c r="K572" s="142"/>
      <c r="L572" s="142"/>
      <c r="M572" s="532"/>
      <c r="N572" s="141"/>
    </row>
    <row r="573" spans="1:14">
      <c r="A573" s="508"/>
      <c r="B573" s="494"/>
      <c r="C573" s="141"/>
      <c r="D573" s="142"/>
      <c r="E573" s="147"/>
      <c r="F573" s="147"/>
      <c r="G573" s="142"/>
      <c r="H573" s="140"/>
      <c r="I573" s="140"/>
      <c r="J573" s="142"/>
      <c r="K573" s="142"/>
      <c r="L573" s="142"/>
      <c r="M573" s="532"/>
      <c r="N573" s="141"/>
    </row>
    <row r="574" spans="1:14">
      <c r="A574" s="508"/>
      <c r="B574" s="494"/>
      <c r="C574" s="141"/>
      <c r="D574" s="142"/>
      <c r="E574" s="147"/>
      <c r="F574" s="147"/>
      <c r="G574" s="142"/>
      <c r="H574" s="140"/>
      <c r="I574" s="140"/>
      <c r="J574" s="142"/>
      <c r="K574" s="142"/>
      <c r="L574" s="142"/>
      <c r="M574" s="532"/>
      <c r="N574" s="143"/>
    </row>
    <row r="575" spans="1:14">
      <c r="A575" s="508"/>
      <c r="B575" s="493"/>
      <c r="C575" s="143"/>
      <c r="D575" s="145"/>
      <c r="E575" s="148"/>
      <c r="F575" s="148"/>
      <c r="G575" s="145"/>
      <c r="H575" s="150"/>
      <c r="I575" s="150"/>
      <c r="J575" s="145"/>
      <c r="K575" s="145"/>
      <c r="L575" s="145"/>
      <c r="M575" s="533"/>
      <c r="N575" s="141"/>
    </row>
    <row r="576" spans="1:14">
      <c r="A576" s="508"/>
      <c r="B576" s="494"/>
      <c r="C576" s="141"/>
      <c r="D576" s="142"/>
      <c r="E576" s="147"/>
      <c r="F576" s="147"/>
      <c r="G576" s="142"/>
      <c r="H576" s="140"/>
      <c r="I576" s="140"/>
      <c r="J576" s="142"/>
      <c r="K576" s="142"/>
      <c r="L576" s="142"/>
      <c r="M576" s="532"/>
      <c r="N576" s="141"/>
    </row>
    <row r="577" spans="1:14">
      <c r="A577" s="508"/>
      <c r="B577" s="494"/>
      <c r="C577" s="141"/>
      <c r="D577" s="142"/>
      <c r="E577" s="147"/>
      <c r="F577" s="147"/>
      <c r="G577" s="142"/>
      <c r="H577" s="140"/>
      <c r="I577" s="140"/>
      <c r="J577" s="142"/>
      <c r="K577" s="142"/>
      <c r="L577" s="142"/>
      <c r="M577" s="532"/>
      <c r="N577" s="141"/>
    </row>
    <row r="578" spans="1:14">
      <c r="A578" s="508"/>
      <c r="B578" s="494"/>
      <c r="C578" s="141"/>
      <c r="D578" s="142"/>
      <c r="E578" s="147"/>
      <c r="F578" s="147"/>
      <c r="G578" s="142"/>
      <c r="H578" s="140"/>
      <c r="I578" s="140"/>
      <c r="J578" s="142"/>
      <c r="K578" s="142"/>
      <c r="L578" s="142"/>
      <c r="M578" s="532"/>
      <c r="N578" s="141"/>
    </row>
    <row r="579" spans="1:14">
      <c r="A579" s="508"/>
      <c r="B579" s="494"/>
      <c r="C579" s="141"/>
      <c r="D579" s="142"/>
      <c r="E579" s="147"/>
      <c r="F579" s="147"/>
      <c r="G579" s="142"/>
      <c r="H579" s="140"/>
      <c r="I579" s="140"/>
      <c r="J579" s="142"/>
      <c r="K579" s="142"/>
      <c r="L579" s="142"/>
      <c r="M579" s="532"/>
      <c r="N579" s="141"/>
    </row>
    <row r="580" spans="1:14">
      <c r="A580" s="508"/>
      <c r="B580" s="494"/>
      <c r="C580" s="141"/>
      <c r="D580" s="142"/>
      <c r="E580" s="147"/>
      <c r="F580" s="147"/>
      <c r="G580" s="142"/>
      <c r="H580" s="140"/>
      <c r="I580" s="140"/>
      <c r="J580" s="142"/>
      <c r="K580" s="142"/>
      <c r="L580" s="142"/>
      <c r="M580" s="532"/>
      <c r="N580" s="141"/>
    </row>
    <row r="581" spans="1:14">
      <c r="A581" s="508"/>
      <c r="B581" s="494"/>
      <c r="C581" s="141"/>
      <c r="D581" s="142"/>
      <c r="E581" s="147"/>
      <c r="F581" s="147"/>
      <c r="G581" s="142"/>
      <c r="H581" s="140"/>
      <c r="I581" s="140"/>
      <c r="J581" s="142"/>
      <c r="K581" s="142"/>
      <c r="L581" s="142"/>
      <c r="M581" s="532"/>
      <c r="N581" s="141"/>
    </row>
    <row r="582" spans="1:14">
      <c r="A582" s="508"/>
      <c r="B582" s="494"/>
      <c r="C582" s="141"/>
      <c r="D582" s="142"/>
      <c r="E582" s="147"/>
      <c r="F582" s="147"/>
      <c r="G582" s="142"/>
      <c r="H582" s="140"/>
      <c r="I582" s="140"/>
      <c r="J582" s="142"/>
      <c r="K582" s="142"/>
      <c r="L582" s="142"/>
      <c r="M582" s="532"/>
      <c r="N582" s="141"/>
    </row>
    <row r="583" spans="1:14">
      <c r="A583" s="508"/>
      <c r="B583" s="494"/>
      <c r="C583" s="141"/>
      <c r="D583" s="142"/>
      <c r="E583" s="147"/>
      <c r="F583" s="147"/>
      <c r="G583" s="142"/>
      <c r="H583" s="140"/>
      <c r="I583" s="140"/>
      <c r="J583" s="142"/>
      <c r="K583" s="142"/>
      <c r="L583" s="142"/>
      <c r="M583" s="532"/>
      <c r="N583" s="141"/>
    </row>
    <row r="584" spans="1:14">
      <c r="A584" s="508"/>
      <c r="B584" s="494"/>
      <c r="C584" s="141"/>
      <c r="D584" s="142"/>
      <c r="E584" s="147"/>
      <c r="F584" s="147"/>
      <c r="G584" s="142"/>
      <c r="H584" s="140"/>
      <c r="I584" s="140"/>
      <c r="J584" s="142"/>
      <c r="K584" s="142"/>
      <c r="L584" s="142"/>
      <c r="M584" s="532"/>
      <c r="N584" s="141"/>
    </row>
    <row r="585" spans="1:14">
      <c r="A585" s="508"/>
      <c r="B585" s="494"/>
      <c r="C585" s="141"/>
      <c r="D585" s="142"/>
      <c r="E585" s="147"/>
      <c r="F585" s="147"/>
      <c r="G585" s="142"/>
      <c r="H585" s="140"/>
      <c r="I585" s="140"/>
      <c r="J585" s="142"/>
      <c r="K585" s="142"/>
      <c r="L585" s="142"/>
      <c r="M585" s="532"/>
      <c r="N585" s="141"/>
    </row>
    <row r="586" spans="1:14">
      <c r="A586" s="508"/>
      <c r="B586" s="494"/>
      <c r="C586" s="141"/>
      <c r="D586" s="142"/>
      <c r="E586" s="147"/>
      <c r="F586" s="147"/>
      <c r="G586" s="142"/>
      <c r="H586" s="140"/>
      <c r="I586" s="140"/>
      <c r="J586" s="142"/>
      <c r="K586" s="142"/>
      <c r="L586" s="142"/>
      <c r="M586" s="532"/>
      <c r="N586" s="509"/>
    </row>
    <row r="587" spans="1:14">
      <c r="A587" s="508"/>
      <c r="B587" s="494"/>
      <c r="C587" s="141"/>
      <c r="D587" s="142"/>
      <c r="E587" s="147"/>
      <c r="F587" s="147"/>
      <c r="G587" s="142"/>
      <c r="H587" s="510"/>
      <c r="I587" s="510"/>
      <c r="J587" s="511"/>
      <c r="K587" s="511"/>
      <c r="L587" s="511"/>
      <c r="M587" s="535"/>
      <c r="N587" s="141"/>
    </row>
    <row r="588" spans="1:14">
      <c r="A588" s="508"/>
      <c r="B588" s="494"/>
      <c r="C588" s="141"/>
      <c r="D588" s="142"/>
      <c r="E588" s="147"/>
      <c r="F588" s="147"/>
      <c r="G588" s="142"/>
      <c r="H588" s="140"/>
      <c r="I588" s="140"/>
      <c r="J588" s="142"/>
      <c r="K588" s="142"/>
      <c r="L588" s="142"/>
      <c r="M588" s="532"/>
      <c r="N588" s="141"/>
    </row>
    <row r="589" spans="1:14">
      <c r="A589" s="508"/>
      <c r="B589" s="494"/>
      <c r="C589" s="141"/>
      <c r="D589" s="142"/>
      <c r="E589" s="147"/>
      <c r="F589" s="147"/>
      <c r="G589" s="142"/>
      <c r="H589" s="140"/>
      <c r="I589" s="140"/>
      <c r="J589" s="142"/>
      <c r="K589" s="142"/>
      <c r="L589" s="142"/>
      <c r="M589" s="532"/>
      <c r="N589" s="141"/>
    </row>
    <row r="590" spans="1:14">
      <c r="A590" s="508"/>
      <c r="B590" s="494"/>
      <c r="C590" s="141"/>
      <c r="D590" s="142"/>
      <c r="E590" s="147"/>
      <c r="F590" s="147"/>
      <c r="G590" s="142"/>
      <c r="H590" s="140"/>
      <c r="I590" s="140"/>
      <c r="J590" s="142"/>
      <c r="K590" s="142"/>
      <c r="L590" s="142"/>
      <c r="M590" s="532"/>
      <c r="N590" s="141"/>
    </row>
    <row r="591" spans="1:14">
      <c r="A591" s="508"/>
      <c r="B591" s="494"/>
      <c r="C591" s="141"/>
      <c r="D591" s="142"/>
      <c r="E591" s="147"/>
      <c r="F591" s="147"/>
      <c r="G591" s="142"/>
      <c r="H591" s="140"/>
      <c r="I591" s="140"/>
      <c r="J591" s="142"/>
      <c r="K591" s="142"/>
      <c r="L591" s="142"/>
      <c r="M591" s="532"/>
      <c r="N591" s="141"/>
    </row>
    <row r="592" spans="1:14">
      <c r="A592" s="508"/>
      <c r="B592" s="494"/>
      <c r="C592" s="141"/>
      <c r="D592" s="142"/>
      <c r="E592" s="147"/>
      <c r="F592" s="147"/>
      <c r="G592" s="142"/>
      <c r="H592" s="140"/>
      <c r="I592" s="140"/>
      <c r="J592" s="142"/>
      <c r="K592" s="142"/>
      <c r="L592" s="142"/>
      <c r="M592" s="532"/>
      <c r="N592" s="141"/>
    </row>
    <row r="593" spans="1:14">
      <c r="A593" s="508"/>
      <c r="B593" s="494"/>
      <c r="C593" s="141"/>
      <c r="D593" s="142"/>
      <c r="E593" s="147"/>
      <c r="F593" s="147"/>
      <c r="G593" s="142"/>
      <c r="H593" s="140"/>
      <c r="I593" s="140"/>
      <c r="J593" s="142"/>
      <c r="K593" s="142"/>
      <c r="L593" s="142"/>
      <c r="M593" s="532"/>
      <c r="N593" s="141"/>
    </row>
    <row r="594" spans="1:14">
      <c r="A594" s="508"/>
      <c r="B594" s="494"/>
      <c r="C594" s="141"/>
      <c r="D594" s="142"/>
      <c r="E594" s="147"/>
      <c r="F594" s="147"/>
      <c r="G594" s="142"/>
      <c r="H594" s="140"/>
      <c r="I594" s="140"/>
      <c r="J594" s="142"/>
      <c r="K594" s="142"/>
      <c r="L594" s="142"/>
      <c r="M594" s="532"/>
      <c r="N594" s="141"/>
    </row>
    <row r="595" spans="1:14">
      <c r="A595" s="508"/>
      <c r="B595" s="494"/>
      <c r="C595" s="141"/>
      <c r="D595" s="142"/>
      <c r="E595" s="147"/>
      <c r="F595" s="147"/>
      <c r="G595" s="142"/>
      <c r="H595" s="140"/>
      <c r="I595" s="140"/>
      <c r="J595" s="142"/>
      <c r="K595" s="142"/>
      <c r="L595" s="142"/>
      <c r="M595" s="532"/>
      <c r="N595" s="141"/>
    </row>
    <row r="596" spans="1:14">
      <c r="A596" s="508"/>
      <c r="B596" s="494"/>
      <c r="C596" s="141"/>
      <c r="D596" s="142"/>
      <c r="E596" s="147"/>
      <c r="F596" s="147"/>
      <c r="G596" s="142"/>
      <c r="H596" s="140"/>
      <c r="I596" s="140"/>
      <c r="J596" s="142"/>
      <c r="K596" s="142"/>
      <c r="L596" s="142"/>
      <c r="M596" s="532"/>
      <c r="N596" s="141"/>
    </row>
    <row r="597" spans="1:14">
      <c r="A597" s="508"/>
      <c r="B597" s="494"/>
      <c r="C597" s="141"/>
      <c r="D597" s="142"/>
      <c r="E597" s="147"/>
      <c r="F597" s="147"/>
      <c r="G597" s="142"/>
      <c r="H597" s="140"/>
      <c r="I597" s="140"/>
      <c r="J597" s="142"/>
      <c r="K597" s="142"/>
      <c r="L597" s="142"/>
      <c r="M597" s="532"/>
      <c r="N597" s="141"/>
    </row>
    <row r="598" spans="1:14">
      <c r="A598" s="508"/>
      <c r="B598" s="494"/>
      <c r="C598" s="141"/>
      <c r="D598" s="142"/>
      <c r="E598" s="147"/>
      <c r="F598" s="147"/>
      <c r="G598" s="142"/>
      <c r="H598" s="140"/>
      <c r="I598" s="140"/>
      <c r="J598" s="142"/>
      <c r="K598" s="142"/>
      <c r="L598" s="142"/>
      <c r="M598" s="532"/>
      <c r="N598" s="141"/>
    </row>
    <row r="599" spans="1:14">
      <c r="A599" s="508"/>
      <c r="B599" s="494"/>
      <c r="C599" s="141"/>
      <c r="D599" s="142"/>
      <c r="E599" s="147"/>
      <c r="F599" s="147"/>
      <c r="G599" s="142"/>
      <c r="H599" s="140"/>
      <c r="I599" s="140"/>
      <c r="J599" s="142"/>
      <c r="K599" s="142"/>
      <c r="L599" s="142"/>
      <c r="M599" s="532"/>
      <c r="N599" s="141"/>
    </row>
    <row r="600" spans="1:14">
      <c r="A600" s="508"/>
      <c r="B600" s="494"/>
      <c r="C600" s="141"/>
      <c r="D600" s="142"/>
      <c r="E600" s="147"/>
      <c r="F600" s="147"/>
      <c r="G600" s="142"/>
      <c r="H600" s="140"/>
      <c r="I600" s="140"/>
      <c r="J600" s="142"/>
      <c r="K600" s="142"/>
      <c r="L600" s="142"/>
      <c r="M600" s="532"/>
      <c r="N600" s="141"/>
    </row>
    <row r="601" spans="1:14">
      <c r="A601" s="508"/>
      <c r="B601" s="494"/>
      <c r="C601" s="141"/>
      <c r="D601" s="142"/>
      <c r="E601" s="147"/>
      <c r="F601" s="147"/>
      <c r="G601" s="142"/>
      <c r="H601" s="140"/>
      <c r="I601" s="140"/>
      <c r="J601" s="142"/>
      <c r="K601" s="142"/>
      <c r="L601" s="142"/>
      <c r="M601" s="532"/>
      <c r="N601" s="141"/>
    </row>
    <row r="602" spans="1:14">
      <c r="A602" s="508"/>
      <c r="B602" s="494"/>
      <c r="C602" s="141"/>
      <c r="D602" s="142"/>
      <c r="E602" s="147"/>
      <c r="F602" s="147"/>
      <c r="G602" s="142"/>
      <c r="H602" s="140"/>
      <c r="I602" s="140"/>
      <c r="J602" s="142"/>
      <c r="K602" s="142"/>
      <c r="L602" s="142"/>
      <c r="M602" s="532"/>
      <c r="N602" s="141"/>
    </row>
    <row r="603" spans="1:14">
      <c r="A603" s="508"/>
      <c r="B603" s="494"/>
      <c r="C603" s="141"/>
      <c r="D603" s="142"/>
      <c r="E603" s="147"/>
      <c r="F603" s="147"/>
      <c r="G603" s="142"/>
      <c r="H603" s="140"/>
      <c r="I603" s="140"/>
      <c r="J603" s="142"/>
      <c r="K603" s="142"/>
      <c r="L603" s="142"/>
      <c r="M603" s="532"/>
      <c r="N603" s="141"/>
    </row>
    <row r="604" spans="1:14">
      <c r="A604" s="508"/>
      <c r="B604" s="494"/>
      <c r="C604" s="141"/>
      <c r="D604" s="142"/>
      <c r="E604" s="147"/>
      <c r="F604" s="147"/>
      <c r="G604" s="142"/>
      <c r="H604" s="140"/>
      <c r="I604" s="140"/>
      <c r="J604" s="142"/>
      <c r="K604" s="142"/>
      <c r="L604" s="142"/>
      <c r="M604" s="532"/>
      <c r="N604" s="141"/>
    </row>
    <row r="605" spans="1:14">
      <c r="A605" s="508"/>
      <c r="B605" s="494"/>
      <c r="C605" s="141"/>
      <c r="D605" s="142"/>
      <c r="E605" s="147"/>
      <c r="F605" s="147"/>
      <c r="G605" s="142"/>
      <c r="H605" s="140"/>
      <c r="I605" s="140"/>
      <c r="J605" s="142"/>
      <c r="K605" s="142"/>
      <c r="L605" s="142"/>
      <c r="M605" s="532"/>
      <c r="N605" s="141"/>
    </row>
    <row r="606" spans="1:14">
      <c r="A606" s="508"/>
      <c r="B606" s="494"/>
      <c r="C606" s="141"/>
      <c r="D606" s="142"/>
      <c r="E606" s="147"/>
      <c r="F606" s="147"/>
      <c r="G606" s="142"/>
      <c r="H606" s="140"/>
      <c r="I606" s="140"/>
      <c r="J606" s="142"/>
      <c r="K606" s="142"/>
      <c r="L606" s="142"/>
      <c r="M606" s="532"/>
      <c r="N606" s="141"/>
    </row>
    <row r="607" spans="1:14">
      <c r="A607" s="508"/>
      <c r="B607" s="494"/>
      <c r="C607" s="141"/>
      <c r="D607" s="142"/>
      <c r="E607" s="147"/>
      <c r="F607" s="147"/>
      <c r="G607" s="142"/>
      <c r="H607" s="140"/>
      <c r="I607" s="140"/>
      <c r="J607" s="142"/>
      <c r="K607" s="142"/>
      <c r="L607" s="142"/>
      <c r="M607" s="532"/>
      <c r="N607" s="141"/>
    </row>
    <row r="608" spans="1:14">
      <c r="A608" s="508"/>
      <c r="B608" s="494"/>
      <c r="C608" s="141"/>
      <c r="D608" s="142"/>
      <c r="E608" s="147"/>
      <c r="F608" s="147"/>
      <c r="G608" s="142"/>
      <c r="H608" s="140"/>
      <c r="I608" s="140"/>
      <c r="J608" s="142"/>
      <c r="K608" s="142"/>
      <c r="L608" s="142"/>
      <c r="M608" s="532"/>
      <c r="N608" s="141"/>
    </row>
    <row r="609" spans="1:14">
      <c r="A609" s="508"/>
      <c r="B609" s="494"/>
      <c r="C609" s="141"/>
      <c r="D609" s="142"/>
      <c r="E609" s="147"/>
      <c r="F609" s="147"/>
      <c r="G609" s="142"/>
      <c r="H609" s="140"/>
      <c r="I609" s="140"/>
      <c r="J609" s="142"/>
      <c r="K609" s="142"/>
      <c r="L609" s="142"/>
      <c r="M609" s="532"/>
      <c r="N609" s="141"/>
    </row>
    <row r="610" spans="1:14">
      <c r="A610" s="508"/>
      <c r="B610" s="494"/>
      <c r="C610" s="141"/>
      <c r="D610" s="142"/>
      <c r="E610" s="147"/>
      <c r="F610" s="147"/>
      <c r="G610" s="142"/>
      <c r="H610" s="140"/>
      <c r="I610" s="140"/>
      <c r="J610" s="142"/>
      <c r="K610" s="142"/>
      <c r="L610" s="142"/>
      <c r="M610" s="532"/>
      <c r="N610" s="141"/>
    </row>
    <row r="611" spans="1:14">
      <c r="A611" s="508"/>
      <c r="B611" s="494"/>
      <c r="C611" s="141"/>
      <c r="D611" s="142"/>
      <c r="E611" s="147"/>
      <c r="F611" s="147"/>
      <c r="G611" s="142"/>
      <c r="H611" s="140"/>
      <c r="I611" s="140"/>
      <c r="J611" s="142"/>
      <c r="K611" s="142"/>
      <c r="L611" s="142"/>
      <c r="M611" s="532"/>
      <c r="N611" s="141"/>
    </row>
    <row r="612" spans="1:14">
      <c r="A612" s="508"/>
      <c r="B612" s="494"/>
      <c r="C612" s="141"/>
      <c r="D612" s="142"/>
      <c r="E612" s="147"/>
      <c r="F612" s="147"/>
      <c r="G612" s="142"/>
      <c r="H612" s="140"/>
      <c r="I612" s="140"/>
      <c r="J612" s="142"/>
      <c r="K612" s="142"/>
      <c r="L612" s="142"/>
      <c r="M612" s="532"/>
      <c r="N612" s="141"/>
    </row>
    <row r="613" spans="1:14">
      <c r="A613" s="508"/>
      <c r="B613" s="494"/>
      <c r="C613" s="141"/>
      <c r="D613" s="142"/>
      <c r="E613" s="147"/>
      <c r="F613" s="147"/>
      <c r="G613" s="142"/>
      <c r="H613" s="140"/>
      <c r="I613" s="140"/>
      <c r="J613" s="142"/>
      <c r="K613" s="142"/>
      <c r="L613" s="142"/>
      <c r="M613" s="532"/>
      <c r="N613" s="141"/>
    </row>
    <row r="614" spans="1:14">
      <c r="A614" s="508"/>
      <c r="B614" s="494"/>
      <c r="C614" s="141"/>
      <c r="D614" s="142"/>
      <c r="E614" s="147"/>
      <c r="F614" s="147"/>
      <c r="G614" s="142"/>
      <c r="H614" s="140"/>
      <c r="I614" s="140"/>
      <c r="J614" s="142"/>
      <c r="K614" s="142"/>
      <c r="L614" s="142"/>
      <c r="M614" s="532"/>
      <c r="N614" s="141"/>
    </row>
    <row r="615" spans="1:14">
      <c r="A615" s="508"/>
      <c r="B615" s="494"/>
      <c r="C615" s="141"/>
      <c r="D615" s="142"/>
      <c r="E615" s="147"/>
      <c r="F615" s="147"/>
      <c r="G615" s="142"/>
      <c r="H615" s="140"/>
      <c r="I615" s="140"/>
      <c r="J615" s="142"/>
      <c r="K615" s="142"/>
      <c r="L615" s="142"/>
      <c r="M615" s="532"/>
      <c r="N615" s="141"/>
    </row>
    <row r="616" spans="1:14">
      <c r="A616" s="508"/>
      <c r="B616" s="494"/>
      <c r="C616" s="141"/>
      <c r="D616" s="142"/>
      <c r="E616" s="147"/>
      <c r="F616" s="147"/>
      <c r="G616" s="142"/>
      <c r="H616" s="140"/>
      <c r="I616" s="140"/>
      <c r="J616" s="142"/>
      <c r="K616" s="142"/>
      <c r="L616" s="142"/>
      <c r="M616" s="532"/>
      <c r="N616" s="141"/>
    </row>
    <row r="617" spans="1:14">
      <c r="A617" s="508"/>
      <c r="B617" s="494"/>
      <c r="C617" s="141"/>
      <c r="D617" s="142"/>
      <c r="E617" s="147"/>
      <c r="F617" s="147"/>
      <c r="G617" s="142"/>
      <c r="H617" s="140"/>
      <c r="I617" s="140"/>
      <c r="J617" s="142"/>
      <c r="K617" s="142"/>
      <c r="L617" s="142"/>
      <c r="M617" s="532"/>
      <c r="N617" s="141"/>
    </row>
    <row r="618" spans="1:14">
      <c r="A618" s="508"/>
      <c r="B618" s="494"/>
      <c r="C618" s="141"/>
      <c r="D618" s="142"/>
      <c r="E618" s="147"/>
      <c r="F618" s="147"/>
      <c r="G618" s="142"/>
      <c r="H618" s="140"/>
      <c r="I618" s="140"/>
      <c r="J618" s="142"/>
      <c r="K618" s="142"/>
      <c r="L618" s="142"/>
      <c r="M618" s="532"/>
      <c r="N618" s="141"/>
    </row>
    <row r="619" spans="1:14">
      <c r="A619" s="508"/>
      <c r="B619" s="494"/>
      <c r="C619" s="141"/>
      <c r="D619" s="142"/>
      <c r="E619" s="147"/>
      <c r="F619" s="147"/>
      <c r="G619" s="142"/>
      <c r="H619" s="140"/>
      <c r="I619" s="140"/>
      <c r="J619" s="142"/>
      <c r="K619" s="142"/>
      <c r="L619" s="142"/>
      <c r="M619" s="532"/>
      <c r="N619" s="141"/>
    </row>
    <row r="620" spans="1:14">
      <c r="A620" s="508"/>
    </row>
    <row r="621" spans="1:14">
      <c r="A621" s="508"/>
    </row>
    <row r="622" spans="1:14">
      <c r="A622" s="508"/>
    </row>
    <row r="623" spans="1:14">
      <c r="A623" s="508"/>
    </row>
    <row r="624" spans="1:14">
      <c r="A624" s="508"/>
    </row>
    <row r="625" spans="1:14">
      <c r="A625" s="508"/>
      <c r="B625" s="494"/>
      <c r="C625" s="141"/>
      <c r="D625" s="142"/>
      <c r="E625" s="147"/>
      <c r="F625" s="147"/>
      <c r="G625" s="142"/>
      <c r="H625" s="140"/>
      <c r="I625" s="140"/>
      <c r="J625" s="142"/>
      <c r="K625" s="142"/>
      <c r="L625" s="142"/>
      <c r="M625" s="532"/>
      <c r="N625" s="141"/>
    </row>
    <row r="626" spans="1:14">
      <c r="A626" s="508"/>
      <c r="B626" s="494"/>
      <c r="C626" s="141"/>
      <c r="D626" s="142"/>
      <c r="E626" s="147"/>
      <c r="F626" s="147"/>
      <c r="G626" s="142"/>
      <c r="H626" s="140"/>
    </row>
    <row r="627" spans="1:14">
      <c r="A627" s="508"/>
    </row>
    <row r="628" spans="1:14">
      <c r="A628" s="508"/>
    </row>
    <row r="629" spans="1:14">
      <c r="A629" s="508"/>
    </row>
    <row r="630" spans="1:14">
      <c r="A630" s="508"/>
    </row>
    <row r="631" spans="1:14">
      <c r="A631" s="508"/>
    </row>
    <row r="632" spans="1:14">
      <c r="A632" s="508"/>
    </row>
    <row r="633" spans="1:14">
      <c r="A633" s="508"/>
    </row>
    <row r="634" spans="1:14">
      <c r="A634" s="508"/>
    </row>
    <row r="635" spans="1:14">
      <c r="A635" s="508"/>
    </row>
    <row r="636" spans="1:14">
      <c r="A636" s="508"/>
    </row>
    <row r="637" spans="1:14">
      <c r="A637" s="508"/>
    </row>
    <row r="638" spans="1:14">
      <c r="A638" s="508"/>
    </row>
    <row r="642" spans="2:14">
      <c r="B642" s="495"/>
      <c r="C642" s="144"/>
      <c r="D642" s="146"/>
      <c r="E642" s="149"/>
      <c r="F642" s="149"/>
      <c r="G642" s="146"/>
      <c r="H642" s="151"/>
      <c r="I642" s="151"/>
      <c r="J642" s="146"/>
      <c r="K642" s="146"/>
      <c r="L642" s="146"/>
      <c r="M642" s="536"/>
      <c r="N642" s="144"/>
    </row>
  </sheetData>
  <sheetProtection insertRows="0" deleteRows="0" selectLockedCells="1"/>
  <protectedRanges>
    <protectedRange password="DE41" sqref="H1:M1 B1:D1 A254:IV272 A123:IV134 A369:IV402 A61:IV62 A438:IV465 A239:IV252 J6:IV6 A300:IV303 A183:IV183 A226:IV237 A5:G6 A293:IV298 A7:IV7 A404:IV414 A305:H305 J305:IV305 I5:IV5 A64:IV121 A186:IV197 A215:IV224 A4:IV4 A306:IV367 A10:IV59 E1:G3 N1:IV3 A2:A3 A275:IV291 A199:IV213 A136:IV181 A429:IV432 A416:IV427" name="Everything except Field 393 totals"/>
    <protectedRange password="DE41" sqref="A63:IV63" name="Everything except Field 393 totals_1"/>
    <protectedRange password="DE41" sqref="A214:IV214" name="Everything except Field 393 totals_2"/>
    <protectedRange password="DE41" sqref="A238:IV238" name="Everything except Field 393 totals_3"/>
    <protectedRange password="DE41" sqref="B274:H274" name="Everything except Field 393 totals_4"/>
    <protectedRange password="DE41" sqref="A274 I274:IV274" name="Everything except Field 393 totals_5"/>
    <protectedRange password="DE41" sqref="A184:IV184" name="Everything except Field 393 totals_6"/>
    <protectedRange password="DE41" sqref="A185:IV185" name="Everything except Field 393 totals_8"/>
    <protectedRange password="DE41" sqref="A415:IV415" name="Everything except Field 393 totals_9"/>
    <protectedRange password="DE41" sqref="A135:IV135" name="Everything except Field 393 totals_10"/>
    <protectedRange password="DE41" sqref="A253:IV253" name="Everything except Field 393 totals_11"/>
    <protectedRange password="DE41" sqref="A122:IV122" name="Everything except Field 393 totals_12"/>
    <protectedRange password="DE41" sqref="A198:IV198" name="Everything except Field 393 totals_13"/>
    <protectedRange password="DE41" sqref="A225:IV225" name="Everything except Field 393 totals_14"/>
    <protectedRange password="DE41" sqref="A273:IV273" name="Everything except Field 393 totals_15"/>
    <protectedRange password="DE41" sqref="A368:IV368" name="Everything except Field 393 totals_16"/>
    <protectedRange password="DE41" sqref="A403:IV403" name="Everything except Field 393 totals_17"/>
    <protectedRange password="DE41" sqref="A433:IV437" name="Everything except Field 393 totals_18"/>
    <protectedRange password="DE41" sqref="A299:IV299" name="Everything except Field 393 totals_19"/>
    <protectedRange password="DE41" sqref="A292:IV292" name="Everything except Field 393 totals_20"/>
  </protectedRanges>
  <phoneticPr fontId="0" type="noConversion"/>
  <printOptions gridLines="1"/>
  <pageMargins left="0" right="0" top="0" bottom="0" header="0.5" footer="0.5"/>
  <pageSetup scale="59" orientation="landscape" horizontalDpi="75" verticalDpi="75" r:id="rId1"/>
  <headerFooter alignWithMargins="0"/>
  <rowBreaks count="5" manualBreakCount="5">
    <brk id="120" max="17" man="1"/>
    <brk id="196" max="17" man="1"/>
    <brk id="271" max="17" man="1"/>
    <brk id="348" max="17" man="1"/>
    <brk id="43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211"/>
  <sheetViews>
    <sheetView workbookViewId="0">
      <selection activeCell="B11" sqref="B11"/>
    </sheetView>
  </sheetViews>
  <sheetFormatPr defaultRowHeight="12.75"/>
  <cols>
    <col min="1" max="1" width="24.85546875" style="512" bestFit="1" customWidth="1"/>
  </cols>
  <sheetData>
    <row r="1" spans="1:4" ht="14.25">
      <c r="A1" s="575" t="s">
        <v>188</v>
      </c>
      <c r="C1" t="s">
        <v>194</v>
      </c>
      <c r="D1" t="s">
        <v>234</v>
      </c>
    </row>
    <row r="2" spans="1:4" ht="14.25">
      <c r="A2" s="575" t="s">
        <v>187</v>
      </c>
      <c r="C2" t="s">
        <v>2</v>
      </c>
      <c r="D2" t="s">
        <v>235</v>
      </c>
    </row>
    <row r="3" spans="1:4" ht="14.25">
      <c r="A3" s="575" t="s">
        <v>186</v>
      </c>
      <c r="C3" t="s">
        <v>205</v>
      </c>
      <c r="D3" t="s">
        <v>236</v>
      </c>
    </row>
    <row r="4" spans="1:4" ht="14.25">
      <c r="A4" s="575" t="s">
        <v>185</v>
      </c>
      <c r="C4" t="s">
        <v>197</v>
      </c>
      <c r="D4" t="s">
        <v>237</v>
      </c>
    </row>
    <row r="5" spans="1:4" ht="14.25">
      <c r="A5" s="575" t="s">
        <v>184</v>
      </c>
      <c r="C5" t="s">
        <v>203</v>
      </c>
      <c r="D5" t="s">
        <v>238</v>
      </c>
    </row>
    <row r="6" spans="1:4" ht="14.25">
      <c r="A6" s="575" t="s">
        <v>183</v>
      </c>
      <c r="C6" t="s">
        <v>198</v>
      </c>
      <c r="D6" t="s">
        <v>212</v>
      </c>
    </row>
    <row r="7" spans="1:4" ht="14.25">
      <c r="A7" s="575" t="s">
        <v>182</v>
      </c>
      <c r="C7" t="s">
        <v>204</v>
      </c>
      <c r="D7" t="s">
        <v>239</v>
      </c>
    </row>
    <row r="8" spans="1:4" ht="14.25">
      <c r="A8" s="575" t="s">
        <v>181</v>
      </c>
    </row>
    <row r="9" spans="1:4" ht="14.25">
      <c r="A9" s="575" t="s">
        <v>180</v>
      </c>
    </row>
    <row r="10" spans="1:4" ht="14.25">
      <c r="A10" s="575" t="s">
        <v>179</v>
      </c>
    </row>
    <row r="11" spans="1:4" ht="14.25">
      <c r="A11" s="576" t="s">
        <v>178</v>
      </c>
    </row>
    <row r="12" spans="1:4" ht="14.25">
      <c r="A12" s="575" t="s">
        <v>177</v>
      </c>
    </row>
    <row r="13" spans="1:4" ht="14.25">
      <c r="A13" s="575" t="s">
        <v>176</v>
      </c>
    </row>
    <row r="14" spans="1:4" ht="14.25">
      <c r="A14" s="575" t="s">
        <v>175</v>
      </c>
    </row>
    <row r="15" spans="1:4" ht="14.25">
      <c r="A15" s="575" t="s">
        <v>174</v>
      </c>
    </row>
    <row r="16" spans="1:4" ht="14.25">
      <c r="A16" s="576" t="s">
        <v>158</v>
      </c>
    </row>
    <row r="17" spans="1:1" ht="14.25">
      <c r="A17" s="575" t="s">
        <v>157</v>
      </c>
    </row>
    <row r="18" spans="1:1" ht="14.25">
      <c r="A18" s="575" t="s">
        <v>156</v>
      </c>
    </row>
    <row r="19" spans="1:1" ht="14.25">
      <c r="A19" s="575" t="s">
        <v>159</v>
      </c>
    </row>
    <row r="20" spans="1:1" ht="14.25">
      <c r="A20" s="575" t="s">
        <v>160</v>
      </c>
    </row>
    <row r="21" spans="1:1" ht="14.25">
      <c r="A21" s="575" t="s">
        <v>161</v>
      </c>
    </row>
    <row r="22" spans="1:1" ht="14.25">
      <c r="A22" s="575" t="s">
        <v>162</v>
      </c>
    </row>
    <row r="23" spans="1:1" ht="14.25">
      <c r="A23" s="576" t="s">
        <v>163</v>
      </c>
    </row>
    <row r="24" spans="1:1" ht="14.25">
      <c r="A24" s="576" t="s">
        <v>164</v>
      </c>
    </row>
    <row r="25" spans="1:1" ht="14.25">
      <c r="A25" s="575" t="s">
        <v>165</v>
      </c>
    </row>
    <row r="26" spans="1:1" ht="14.25">
      <c r="A26" s="575" t="s">
        <v>166</v>
      </c>
    </row>
    <row r="27" spans="1:1" ht="14.25">
      <c r="A27" s="575" t="s">
        <v>167</v>
      </c>
    </row>
    <row r="28" spans="1:1" ht="14.25">
      <c r="A28" s="575" t="s">
        <v>168</v>
      </c>
    </row>
    <row r="29" spans="1:1" ht="14.25">
      <c r="A29" s="575" t="s">
        <v>169</v>
      </c>
    </row>
    <row r="30" spans="1:1" ht="14.25">
      <c r="A30" s="576" t="s">
        <v>170</v>
      </c>
    </row>
    <row r="31" spans="1:1" ht="14.25">
      <c r="A31" s="575" t="s">
        <v>171</v>
      </c>
    </row>
    <row r="32" spans="1:1" ht="14.25">
      <c r="A32" s="575" t="s">
        <v>172</v>
      </c>
    </row>
    <row r="33" spans="1:1" ht="14.25">
      <c r="A33" s="575" t="s">
        <v>240</v>
      </c>
    </row>
    <row r="34" spans="1:1" ht="14.25">
      <c r="A34" s="575" t="s">
        <v>241</v>
      </c>
    </row>
    <row r="35" spans="1:1" ht="14.25">
      <c r="A35" s="575" t="s">
        <v>242</v>
      </c>
    </row>
    <row r="36" spans="1:1" ht="14.25">
      <c r="A36" s="575" t="s">
        <v>243</v>
      </c>
    </row>
    <row r="37" spans="1:1" ht="14.25">
      <c r="A37" s="575" t="s">
        <v>173</v>
      </c>
    </row>
    <row r="38" spans="1:1" ht="14.25">
      <c r="A38" s="575" t="s">
        <v>193</v>
      </c>
    </row>
    <row r="39" spans="1:1" ht="14.25">
      <c r="A39" s="575" t="s">
        <v>192</v>
      </c>
    </row>
    <row r="40" spans="1:1">
      <c r="A40" s="494"/>
    </row>
    <row r="41" spans="1:1">
      <c r="A41" s="493"/>
    </row>
    <row r="42" spans="1:1">
      <c r="A42" s="494"/>
    </row>
    <row r="43" spans="1:1">
      <c r="A43" s="494"/>
    </row>
    <row r="44" spans="1:1">
      <c r="A44" s="494"/>
    </row>
    <row r="45" spans="1:1">
      <c r="A45" s="494"/>
    </row>
    <row r="46" spans="1:1">
      <c r="A46" s="494"/>
    </row>
    <row r="47" spans="1:1">
      <c r="A47" s="494"/>
    </row>
    <row r="48" spans="1:1">
      <c r="A48" s="494"/>
    </row>
    <row r="49" spans="1:1">
      <c r="A49" s="494"/>
    </row>
    <row r="50" spans="1:1">
      <c r="A50" s="494"/>
    </row>
    <row r="51" spans="1:1">
      <c r="A51" s="494"/>
    </row>
    <row r="52" spans="1:1">
      <c r="A52" s="494"/>
    </row>
    <row r="53" spans="1:1">
      <c r="A53" s="493"/>
    </row>
    <row r="54" spans="1:1">
      <c r="A54" s="494"/>
    </row>
    <row r="55" spans="1:1">
      <c r="A55" s="494"/>
    </row>
    <row r="56" spans="1:1">
      <c r="A56" s="494"/>
    </row>
    <row r="57" spans="1:1">
      <c r="A57" s="494"/>
    </row>
    <row r="58" spans="1:1">
      <c r="A58" s="493"/>
    </row>
    <row r="59" spans="1:1">
      <c r="A59" s="494"/>
    </row>
    <row r="60" spans="1:1">
      <c r="A60" s="494"/>
    </row>
    <row r="61" spans="1:1">
      <c r="A61" s="494"/>
    </row>
    <row r="62" spans="1:1">
      <c r="A62" s="494"/>
    </row>
    <row r="63" spans="1:1">
      <c r="A63" s="494"/>
    </row>
    <row r="64" spans="1:1">
      <c r="A64" s="494"/>
    </row>
    <row r="65" spans="1:1">
      <c r="A65" s="494"/>
    </row>
    <row r="66" spans="1:1">
      <c r="A66" s="494"/>
    </row>
    <row r="67" spans="1:1">
      <c r="A67" s="494"/>
    </row>
    <row r="68" spans="1:1">
      <c r="A68" s="494"/>
    </row>
    <row r="69" spans="1:1">
      <c r="A69" s="494"/>
    </row>
    <row r="70" spans="1:1">
      <c r="A70" s="494"/>
    </row>
    <row r="71" spans="1:1">
      <c r="A71" s="494"/>
    </row>
    <row r="72" spans="1:1">
      <c r="A72" s="493"/>
    </row>
    <row r="73" spans="1:1">
      <c r="A73" s="494"/>
    </row>
    <row r="74" spans="1:1">
      <c r="A74" s="494"/>
    </row>
    <row r="75" spans="1:1">
      <c r="A75" s="494"/>
    </row>
    <row r="76" spans="1:1">
      <c r="A76" s="494"/>
    </row>
    <row r="77" spans="1:1">
      <c r="A77" s="494"/>
    </row>
    <row r="78" spans="1:1">
      <c r="A78" s="493"/>
    </row>
    <row r="79" spans="1:1">
      <c r="A79" s="494"/>
    </row>
    <row r="80" spans="1:1">
      <c r="A80" s="494"/>
    </row>
    <row r="81" spans="1:1">
      <c r="A81" s="494"/>
    </row>
    <row r="82" spans="1:1">
      <c r="A82" s="494"/>
    </row>
    <row r="83" spans="1:1">
      <c r="A83" s="494"/>
    </row>
    <row r="84" spans="1:1">
      <c r="A84" s="494"/>
    </row>
    <row r="85" spans="1:1">
      <c r="A85" s="494"/>
    </row>
    <row r="86" spans="1:1">
      <c r="A86" s="494"/>
    </row>
    <row r="87" spans="1:1">
      <c r="A87" s="494"/>
    </row>
    <row r="88" spans="1:1">
      <c r="A88" s="494"/>
    </row>
    <row r="89" spans="1:1">
      <c r="A89" s="494"/>
    </row>
    <row r="90" spans="1:1">
      <c r="A90" s="493"/>
    </row>
    <row r="91" spans="1:1">
      <c r="A91" s="494"/>
    </row>
    <row r="92" spans="1:1">
      <c r="A92" s="494"/>
    </row>
    <row r="93" spans="1:1">
      <c r="A93" s="494"/>
    </row>
    <row r="94" spans="1:1">
      <c r="A94" s="494"/>
    </row>
    <row r="95" spans="1:1">
      <c r="A95" s="494"/>
    </row>
    <row r="96" spans="1:1">
      <c r="A96" s="494"/>
    </row>
    <row r="97" spans="1:1">
      <c r="A97" s="494"/>
    </row>
    <row r="98" spans="1:1">
      <c r="A98" s="493"/>
    </row>
    <row r="99" spans="1:1">
      <c r="A99" s="494"/>
    </row>
    <row r="100" spans="1:1">
      <c r="A100" s="493"/>
    </row>
    <row r="101" spans="1:1">
      <c r="A101" s="494"/>
    </row>
    <row r="102" spans="1:1">
      <c r="A102" s="494"/>
    </row>
    <row r="103" spans="1:1">
      <c r="A103" s="494"/>
    </row>
    <row r="104" spans="1:1">
      <c r="A104" s="494"/>
    </row>
    <row r="105" spans="1:1">
      <c r="A105" s="494"/>
    </row>
    <row r="106" spans="1:1">
      <c r="A106" s="494"/>
    </row>
    <row r="107" spans="1:1">
      <c r="A107" s="494"/>
    </row>
    <row r="108" spans="1:1">
      <c r="A108" s="494"/>
    </row>
    <row r="109" spans="1:1">
      <c r="A109" s="494"/>
    </row>
    <row r="110" spans="1:1">
      <c r="A110" s="494"/>
    </row>
    <row r="111" spans="1:1">
      <c r="A111" s="494"/>
    </row>
    <row r="112" spans="1:1">
      <c r="A112" s="494"/>
    </row>
    <row r="113" spans="1:1">
      <c r="A113" s="494"/>
    </row>
    <row r="114" spans="1:1">
      <c r="A114" s="494"/>
    </row>
    <row r="115" spans="1:1">
      <c r="A115" s="494"/>
    </row>
    <row r="116" spans="1:1">
      <c r="A116" s="494"/>
    </row>
    <row r="117" spans="1:1">
      <c r="A117" s="494"/>
    </row>
    <row r="118" spans="1:1">
      <c r="A118" s="494"/>
    </row>
    <row r="119" spans="1:1">
      <c r="A119" s="494"/>
    </row>
    <row r="120" spans="1:1">
      <c r="A120" s="494"/>
    </row>
    <row r="121" spans="1:1">
      <c r="A121" s="494"/>
    </row>
    <row r="122" spans="1:1">
      <c r="A122" s="494"/>
    </row>
    <row r="123" spans="1:1">
      <c r="A123" s="494"/>
    </row>
    <row r="124" spans="1:1">
      <c r="A124" s="494"/>
    </row>
    <row r="125" spans="1:1">
      <c r="A125" s="494"/>
    </row>
    <row r="126" spans="1:1">
      <c r="A126" s="494"/>
    </row>
    <row r="127" spans="1:1">
      <c r="A127" s="494"/>
    </row>
    <row r="128" spans="1:1">
      <c r="A128" s="494"/>
    </row>
    <row r="129" spans="1:1">
      <c r="A129" s="494"/>
    </row>
    <row r="130" spans="1:1">
      <c r="A130" s="494"/>
    </row>
    <row r="131" spans="1:1">
      <c r="A131" s="494"/>
    </row>
    <row r="132" spans="1:1">
      <c r="A132" s="494"/>
    </row>
    <row r="133" spans="1:1">
      <c r="A133" s="494"/>
    </row>
    <row r="134" spans="1:1">
      <c r="A134" s="494"/>
    </row>
    <row r="135" spans="1:1">
      <c r="A135" s="494"/>
    </row>
    <row r="136" spans="1:1">
      <c r="A136" s="494"/>
    </row>
    <row r="137" spans="1:1">
      <c r="A137" s="494"/>
    </row>
    <row r="138" spans="1:1">
      <c r="A138" s="494"/>
    </row>
    <row r="139" spans="1:1">
      <c r="A139" s="494"/>
    </row>
    <row r="140" spans="1:1">
      <c r="A140" s="494"/>
    </row>
    <row r="141" spans="1:1">
      <c r="A141" s="494"/>
    </row>
    <row r="142" spans="1:1">
      <c r="A142" s="494"/>
    </row>
    <row r="143" spans="1:1">
      <c r="A143" s="494"/>
    </row>
    <row r="144" spans="1:1">
      <c r="A144" s="493"/>
    </row>
    <row r="145" spans="1:1">
      <c r="A145" s="494"/>
    </row>
    <row r="146" spans="1:1">
      <c r="A146" s="494"/>
    </row>
    <row r="147" spans="1:1">
      <c r="A147" s="494"/>
    </row>
    <row r="148" spans="1:1">
      <c r="A148" s="494"/>
    </row>
    <row r="149" spans="1:1">
      <c r="A149" s="494"/>
    </row>
    <row r="150" spans="1:1">
      <c r="A150" s="494"/>
    </row>
    <row r="151" spans="1:1">
      <c r="A151" s="494"/>
    </row>
    <row r="152" spans="1:1">
      <c r="A152" s="494"/>
    </row>
    <row r="153" spans="1:1">
      <c r="A153" s="494"/>
    </row>
    <row r="154" spans="1:1">
      <c r="A154" s="494"/>
    </row>
    <row r="155" spans="1:1">
      <c r="A155" s="494"/>
    </row>
    <row r="156" spans="1:1">
      <c r="A156" s="494"/>
    </row>
    <row r="157" spans="1:1">
      <c r="A157" s="494"/>
    </row>
    <row r="158" spans="1:1">
      <c r="A158" s="494"/>
    </row>
    <row r="159" spans="1:1">
      <c r="A159" s="494"/>
    </row>
    <row r="160" spans="1:1">
      <c r="A160" s="494"/>
    </row>
    <row r="161" spans="1:1">
      <c r="A161" s="494"/>
    </row>
    <row r="162" spans="1:1">
      <c r="A162" s="494"/>
    </row>
    <row r="163" spans="1:1">
      <c r="A163" s="494"/>
    </row>
    <row r="164" spans="1:1">
      <c r="A164" s="494"/>
    </row>
    <row r="165" spans="1:1">
      <c r="A165" s="494"/>
    </row>
    <row r="166" spans="1:1">
      <c r="A166" s="494"/>
    </row>
    <row r="167" spans="1:1">
      <c r="A167" s="494"/>
    </row>
    <row r="168" spans="1:1">
      <c r="A168" s="494"/>
    </row>
    <row r="169" spans="1:1">
      <c r="A169" s="494"/>
    </row>
    <row r="170" spans="1:1">
      <c r="A170" s="494"/>
    </row>
    <row r="171" spans="1:1">
      <c r="A171" s="494"/>
    </row>
    <row r="172" spans="1:1">
      <c r="A172" s="494"/>
    </row>
    <row r="173" spans="1:1">
      <c r="A173" s="494"/>
    </row>
    <row r="174" spans="1:1">
      <c r="A174" s="494"/>
    </row>
    <row r="175" spans="1:1">
      <c r="A175" s="494"/>
    </row>
    <row r="176" spans="1:1">
      <c r="A176" s="494"/>
    </row>
    <row r="177" spans="1:1">
      <c r="A177" s="494"/>
    </row>
    <row r="178" spans="1:1">
      <c r="A178" s="494"/>
    </row>
    <row r="179" spans="1:1">
      <c r="A179" s="494"/>
    </row>
    <row r="180" spans="1:1">
      <c r="A180" s="494"/>
    </row>
    <row r="181" spans="1:1">
      <c r="A181" s="494"/>
    </row>
    <row r="182" spans="1:1">
      <c r="A182" s="494"/>
    </row>
    <row r="183" spans="1:1">
      <c r="A183" s="494"/>
    </row>
    <row r="184" spans="1:1">
      <c r="A184" s="494"/>
    </row>
    <row r="185" spans="1:1">
      <c r="A185" s="494"/>
    </row>
    <row r="186" spans="1:1">
      <c r="A186" s="494"/>
    </row>
    <row r="187" spans="1:1">
      <c r="A187" s="494"/>
    </row>
    <row r="188" spans="1:1">
      <c r="A188" s="494"/>
    </row>
    <row r="194" spans="1:1">
      <c r="A194" s="494"/>
    </row>
    <row r="195" spans="1:1">
      <c r="A195" s="494"/>
    </row>
    <row r="211" spans="1:1">
      <c r="A211" s="495"/>
    </row>
  </sheetData>
  <protectedRanges>
    <protectedRange password="DE41" sqref="A1:A39" name="Everything except Field 393 totals_8"/>
  </protectedRange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3"/>
  <dimension ref="B2:F37"/>
  <sheetViews>
    <sheetView workbookViewId="0">
      <selection activeCell="B35" sqref="B35"/>
    </sheetView>
  </sheetViews>
  <sheetFormatPr defaultRowHeight="12.75"/>
  <cols>
    <col min="2" max="2" width="25.5703125" bestFit="1" customWidth="1"/>
    <col min="3" max="3" width="11.7109375" customWidth="1"/>
    <col min="4" max="4" width="16.7109375" bestFit="1" customWidth="1"/>
    <col min="5" max="6" width="16.140625" customWidth="1"/>
  </cols>
  <sheetData>
    <row r="2" spans="2:6" ht="15.75">
      <c r="B2" s="706" t="s">
        <v>16</v>
      </c>
      <c r="C2" s="707"/>
      <c r="D2" s="708" t="s">
        <v>11</v>
      </c>
      <c r="E2" s="709"/>
      <c r="F2" s="709"/>
    </row>
    <row r="3" spans="2:6">
      <c r="B3" s="710" t="s">
        <v>15</v>
      </c>
      <c r="C3" s="711"/>
      <c r="D3" s="3" t="s">
        <v>4</v>
      </c>
      <c r="E3" s="3" t="s">
        <v>8</v>
      </c>
      <c r="F3" s="3" t="s">
        <v>12</v>
      </c>
    </row>
    <row r="4" spans="2:6" ht="15">
      <c r="B4" s="704" t="s">
        <v>17</v>
      </c>
      <c r="C4" s="704"/>
      <c r="D4" s="9">
        <v>0.2</v>
      </c>
      <c r="E4" s="9">
        <v>0.2</v>
      </c>
      <c r="F4" s="9">
        <v>0.2</v>
      </c>
    </row>
    <row r="5" spans="2:6" ht="15">
      <c r="B5" s="702" t="s">
        <v>18</v>
      </c>
      <c r="C5" s="703"/>
      <c r="D5" s="9">
        <v>0.18</v>
      </c>
      <c r="E5" s="9">
        <v>0.2</v>
      </c>
      <c r="F5" s="9">
        <v>0.19</v>
      </c>
    </row>
    <row r="6" spans="2:6" ht="15">
      <c r="B6" s="704" t="s">
        <v>19</v>
      </c>
      <c r="C6" s="704"/>
      <c r="D6" s="9">
        <v>0.22</v>
      </c>
      <c r="E6" s="9">
        <v>0.25</v>
      </c>
      <c r="F6" s="11">
        <v>0.23</v>
      </c>
    </row>
    <row r="7" spans="2:6" ht="15.75">
      <c r="B7" s="705" t="s">
        <v>20</v>
      </c>
      <c r="C7" s="705"/>
      <c r="D7" s="12" t="s">
        <v>23</v>
      </c>
      <c r="E7" s="12" t="s">
        <v>23</v>
      </c>
      <c r="F7" s="12" t="s">
        <v>23</v>
      </c>
    </row>
    <row r="8" spans="2:6" ht="15">
      <c r="B8" s="702" t="s">
        <v>21</v>
      </c>
      <c r="C8" s="703"/>
      <c r="D8" s="9" t="s">
        <v>24</v>
      </c>
      <c r="E8" s="9" t="s">
        <v>25</v>
      </c>
      <c r="F8" s="9" t="s">
        <v>26</v>
      </c>
    </row>
    <row r="9" spans="2:6" ht="15">
      <c r="B9" s="700" t="s">
        <v>22</v>
      </c>
      <c r="C9" s="700"/>
      <c r="D9" s="701"/>
      <c r="E9" s="701"/>
      <c r="F9" s="701"/>
    </row>
    <row r="13" spans="2:6">
      <c r="C13" s="133"/>
      <c r="D13" s="134"/>
      <c r="E13" s="135"/>
      <c r="F13" s="136"/>
    </row>
    <row r="14" spans="2:6">
      <c r="B14" t="s">
        <v>4</v>
      </c>
      <c r="C14" s="8">
        <v>65</v>
      </c>
      <c r="D14" s="8">
        <v>65</v>
      </c>
      <c r="E14" s="8">
        <v>60</v>
      </c>
      <c r="F14" s="8">
        <v>0</v>
      </c>
    </row>
    <row r="15" spans="2:6">
      <c r="C15" s="8">
        <v>5</v>
      </c>
      <c r="D15" s="8">
        <v>5</v>
      </c>
      <c r="E15" s="8">
        <v>5</v>
      </c>
      <c r="F15" s="8"/>
    </row>
    <row r="16" spans="2:6" ht="13.5" thickBot="1">
      <c r="C16" s="137">
        <f>SUM(C14:C15)</f>
        <v>70</v>
      </c>
      <c r="D16" s="137">
        <f>SUM(D14:D15)</f>
        <v>70</v>
      </c>
      <c r="E16" s="137">
        <f>SUM(E14:E15)</f>
        <v>65</v>
      </c>
      <c r="F16" s="137"/>
    </row>
    <row r="17" spans="2:6">
      <c r="B17" t="s">
        <v>14</v>
      </c>
      <c r="C17" s="8">
        <v>70</v>
      </c>
      <c r="D17" s="8">
        <v>70</v>
      </c>
      <c r="E17" s="8">
        <v>65</v>
      </c>
      <c r="F17" s="8"/>
    </row>
    <row r="18" spans="2:6">
      <c r="C18" s="138">
        <v>5</v>
      </c>
      <c r="D18" s="8">
        <v>5</v>
      </c>
      <c r="E18" s="8">
        <v>5</v>
      </c>
      <c r="F18" s="8"/>
    </row>
    <row r="19" spans="2:6" ht="13.5" thickBot="1">
      <c r="C19" s="137">
        <f>SUM(C17:C18)</f>
        <v>75</v>
      </c>
      <c r="D19" s="137">
        <f>SUM(D17:D18)</f>
        <v>75</v>
      </c>
      <c r="E19" s="137">
        <f>SUM(E17:E18)</f>
        <v>70</v>
      </c>
      <c r="F19" s="137">
        <f>SUM(F17:F18)</f>
        <v>0</v>
      </c>
    </row>
    <row r="20" spans="2:6">
      <c r="B20" t="s">
        <v>62</v>
      </c>
      <c r="C20" s="8">
        <v>67</v>
      </c>
      <c r="D20" s="8">
        <v>37</v>
      </c>
      <c r="E20" s="8">
        <v>62</v>
      </c>
      <c r="F20" s="8"/>
    </row>
    <row r="21" spans="2:6" ht="13.5" thickBot="1">
      <c r="C21" s="137">
        <v>5</v>
      </c>
      <c r="D21" s="137">
        <v>5</v>
      </c>
      <c r="E21" s="137">
        <v>5</v>
      </c>
      <c r="F21" s="137"/>
    </row>
    <row r="22" spans="2:6">
      <c r="C22" s="8">
        <f>SUM(C20:C21)</f>
        <v>72</v>
      </c>
      <c r="D22" s="8">
        <f>SUM(D20:D21)</f>
        <v>42</v>
      </c>
      <c r="E22" s="8">
        <f>SUM(E20:E21)</f>
        <v>67</v>
      </c>
      <c r="F22" s="8">
        <f>SUM(F20:F21)</f>
        <v>0</v>
      </c>
    </row>
    <row r="23" spans="2:6">
      <c r="C23" s="8"/>
      <c r="D23" s="8"/>
      <c r="E23" s="8"/>
      <c r="F23" s="8"/>
    </row>
    <row r="24" spans="2:6">
      <c r="C24" s="8"/>
      <c r="D24" s="8"/>
      <c r="E24" s="8"/>
      <c r="F24" s="8"/>
    </row>
    <row r="25" spans="2:6">
      <c r="C25" s="8"/>
      <c r="D25" s="8"/>
      <c r="E25" s="8"/>
      <c r="F25" s="8"/>
    </row>
    <row r="26" spans="2:6">
      <c r="C26" s="8"/>
      <c r="D26" s="8"/>
      <c r="E26" s="8"/>
      <c r="F26" s="8"/>
    </row>
    <row r="27" spans="2:6">
      <c r="C27" s="8"/>
      <c r="D27" s="8"/>
      <c r="E27" s="8"/>
      <c r="F27" s="8"/>
    </row>
    <row r="28" spans="2:6">
      <c r="C28" s="8"/>
      <c r="D28" s="8"/>
      <c r="E28" s="8"/>
      <c r="F28" s="8"/>
    </row>
    <row r="29" spans="2:6">
      <c r="C29" s="8"/>
      <c r="D29" s="8"/>
      <c r="E29" s="8"/>
      <c r="F29" s="8"/>
    </row>
    <row r="30" spans="2:6">
      <c r="C30" s="8"/>
      <c r="D30" s="8"/>
      <c r="E30" s="8"/>
      <c r="F30" s="8"/>
    </row>
    <row r="31" spans="2:6">
      <c r="C31" s="8"/>
      <c r="D31" s="8"/>
      <c r="E31" s="8"/>
      <c r="F31" s="8"/>
    </row>
    <row r="32" spans="2:6">
      <c r="C32" s="8"/>
      <c r="D32" s="8"/>
      <c r="E32" s="8"/>
      <c r="F32" s="8"/>
    </row>
    <row r="33" spans="3:6">
      <c r="C33" s="8"/>
      <c r="D33" s="8"/>
      <c r="E33" s="8"/>
      <c r="F33" s="8"/>
    </row>
    <row r="34" spans="3:6">
      <c r="C34" s="8"/>
      <c r="D34" s="8"/>
      <c r="E34" s="8"/>
      <c r="F34" s="8"/>
    </row>
    <row r="35" spans="3:6">
      <c r="C35" s="8"/>
      <c r="D35" s="8"/>
      <c r="E35" s="8"/>
      <c r="F35" s="8"/>
    </row>
    <row r="36" spans="3:6">
      <c r="C36" s="8"/>
      <c r="D36" s="8"/>
      <c r="E36" s="8"/>
      <c r="F36" s="8"/>
    </row>
    <row r="37" spans="3:6">
      <c r="C37" s="8"/>
      <c r="D37" s="8"/>
      <c r="E37" s="8"/>
      <c r="F37" s="8"/>
    </row>
  </sheetData>
  <mergeCells count="10">
    <mergeCell ref="B2:C2"/>
    <mergeCell ref="D2:F2"/>
    <mergeCell ref="B3:C3"/>
    <mergeCell ref="B4:C4"/>
    <mergeCell ref="B9:C9"/>
    <mergeCell ref="D9:F9"/>
    <mergeCell ref="B5:C5"/>
    <mergeCell ref="B6:C6"/>
    <mergeCell ref="B7:C7"/>
    <mergeCell ref="B8:C8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"/>
  <dimension ref="B1:AA88"/>
  <sheetViews>
    <sheetView showGridLines="0" zoomScale="85" zoomScaleNormal="95" workbookViewId="0">
      <selection activeCell="F26" sqref="F26"/>
    </sheetView>
  </sheetViews>
  <sheetFormatPr defaultColWidth="12.7109375" defaultRowHeight="15" customHeight="1"/>
  <cols>
    <col min="1" max="1" width="4.7109375" style="7" customWidth="1"/>
    <col min="2" max="2" width="5.7109375" style="7" customWidth="1"/>
    <col min="3" max="4" width="10.7109375" style="7" customWidth="1"/>
    <col min="5" max="7" width="12.7109375" style="7" customWidth="1"/>
    <col min="8" max="8" width="10.7109375" style="7" customWidth="1"/>
    <col min="9" max="12" width="12.7109375" style="7" customWidth="1"/>
    <col min="13" max="13" width="4.7109375" style="7" customWidth="1"/>
    <col min="14" max="16" width="12.7109375" style="7" customWidth="1"/>
    <col min="17" max="17" width="4.7109375" style="7" customWidth="1"/>
    <col min="18" max="23" width="12.7109375" style="7" customWidth="1"/>
    <col min="24" max="35" width="10.7109375" style="7" customWidth="1"/>
    <col min="36" max="16384" width="12.7109375" style="7"/>
  </cols>
  <sheetData>
    <row r="1" spans="2:22" s="10" customFormat="1" ht="15" customHeight="1">
      <c r="B1" s="712" t="s">
        <v>27</v>
      </c>
      <c r="C1" s="712"/>
      <c r="D1" s="712"/>
      <c r="E1" s="712"/>
      <c r="F1" s="712"/>
      <c r="G1" s="712"/>
      <c r="H1" s="712"/>
      <c r="I1" s="712"/>
      <c r="J1" s="712"/>
      <c r="K1" s="712"/>
      <c r="L1" s="712"/>
    </row>
    <row r="2" spans="2:22" ht="15" customHeight="1">
      <c r="M2" s="5"/>
      <c r="N2" s="5"/>
      <c r="O2" s="5"/>
      <c r="P2" s="5"/>
      <c r="Q2" s="5"/>
      <c r="R2" s="5"/>
      <c r="S2" s="5"/>
      <c r="T2" s="5"/>
      <c r="U2" s="5"/>
    </row>
    <row r="3" spans="2:22" ht="15" customHeight="1">
      <c r="F3" s="13"/>
      <c r="M3" s="5"/>
      <c r="N3" s="5"/>
      <c r="O3" s="5"/>
      <c r="P3" s="5"/>
      <c r="Q3" s="5"/>
      <c r="R3" s="5"/>
      <c r="S3" s="5"/>
      <c r="T3" s="5"/>
      <c r="U3" s="5"/>
    </row>
    <row r="4" spans="2:22" ht="15" customHeight="1">
      <c r="B4" s="713" t="s">
        <v>28</v>
      </c>
      <c r="C4" s="713"/>
      <c r="D4" s="713"/>
      <c r="E4" s="713"/>
      <c r="F4" s="713"/>
      <c r="G4" s="713"/>
      <c r="H4" s="713"/>
      <c r="I4" s="713"/>
      <c r="J4" s="713"/>
      <c r="K4" s="713"/>
      <c r="L4" s="714"/>
      <c r="M4" s="5"/>
      <c r="N4" s="5"/>
      <c r="O4" s="5"/>
      <c r="P4" s="5"/>
      <c r="Q4" s="5"/>
      <c r="R4" s="5"/>
      <c r="S4" s="5"/>
      <c r="T4" s="5"/>
      <c r="U4" s="5"/>
    </row>
    <row r="5" spans="2:22" ht="15" customHeight="1">
      <c r="B5" s="733" t="s">
        <v>29</v>
      </c>
      <c r="C5" s="734"/>
      <c r="D5" s="724" t="s">
        <v>30</v>
      </c>
      <c r="E5" s="725"/>
      <c r="F5" s="725"/>
      <c r="G5" s="726"/>
      <c r="H5" s="723" t="s">
        <v>5</v>
      </c>
      <c r="I5" s="723"/>
      <c r="J5" s="727" t="s">
        <v>31</v>
      </c>
      <c r="K5" s="728"/>
      <c r="L5" s="729"/>
      <c r="M5" s="5"/>
      <c r="N5" s="5"/>
      <c r="O5" s="14"/>
      <c r="P5" s="14"/>
      <c r="Q5" s="14"/>
      <c r="R5" s="14"/>
      <c r="S5" s="14"/>
      <c r="T5" s="14"/>
      <c r="U5" s="5"/>
    </row>
    <row r="6" spans="2:22" ht="15" customHeight="1">
      <c r="B6" s="722">
        <v>22</v>
      </c>
      <c r="C6" s="735"/>
      <c r="D6" s="15" t="s">
        <v>32</v>
      </c>
      <c r="E6" s="16" t="s">
        <v>33</v>
      </c>
      <c r="F6" s="17" t="s">
        <v>34</v>
      </c>
      <c r="G6" s="18" t="s">
        <v>10</v>
      </c>
      <c r="H6" s="17" t="s">
        <v>32</v>
      </c>
      <c r="I6" s="19" t="s">
        <v>33</v>
      </c>
      <c r="J6" s="15" t="s">
        <v>33</v>
      </c>
      <c r="K6" s="16" t="s">
        <v>34</v>
      </c>
      <c r="L6" s="18" t="s">
        <v>10</v>
      </c>
      <c r="M6" s="5"/>
      <c r="N6" s="732"/>
      <c r="O6" s="732"/>
      <c r="P6" s="732"/>
      <c r="Q6" s="14"/>
      <c r="R6" s="732"/>
      <c r="S6" s="732"/>
      <c r="T6" s="732"/>
      <c r="U6" s="5"/>
    </row>
    <row r="7" spans="2:22" s="27" customFormat="1" ht="15" customHeight="1">
      <c r="B7" s="720" t="s">
        <v>35</v>
      </c>
      <c r="C7" s="721"/>
      <c r="D7" s="20"/>
      <c r="E7" s="21">
        <v>26633000</v>
      </c>
      <c r="F7" s="21">
        <v>4750000</v>
      </c>
      <c r="G7" s="22">
        <f>SUM(E7:F7)</f>
        <v>31383000</v>
      </c>
      <c r="H7" s="23"/>
      <c r="I7" s="24">
        <v>16622000</v>
      </c>
      <c r="J7" s="25">
        <f t="shared" ref="J7:J29" si="0">+E7+I7</f>
        <v>43255000</v>
      </c>
      <c r="K7" s="21">
        <f t="shared" ref="K7:K29" si="1">+F7</f>
        <v>4750000</v>
      </c>
      <c r="L7" s="22">
        <f>SUM(J7:K7)</f>
        <v>48005000</v>
      </c>
      <c r="M7" s="6"/>
      <c r="N7" s="6"/>
      <c r="O7" s="26"/>
      <c r="P7" s="26"/>
      <c r="Q7" s="26"/>
      <c r="R7" s="26"/>
      <c r="S7" s="26"/>
      <c r="T7" s="26"/>
      <c r="U7" s="6"/>
    </row>
    <row r="8" spans="2:22" ht="15" customHeight="1">
      <c r="B8" s="28" t="s">
        <v>2</v>
      </c>
      <c r="C8" s="29" t="s">
        <v>36</v>
      </c>
      <c r="D8" s="30">
        <v>0.04</v>
      </c>
      <c r="E8" s="31">
        <f t="shared" ref="E8:E29" si="2">($E$7)*(D8)</f>
        <v>1065320</v>
      </c>
      <c r="F8" s="31">
        <v>215900</v>
      </c>
      <c r="G8" s="32">
        <f t="shared" ref="G8:G29" si="3">+E8+F8</f>
        <v>1281220</v>
      </c>
      <c r="H8" s="30">
        <v>0.04</v>
      </c>
      <c r="I8" s="33">
        <f t="shared" ref="I8:I29" si="4">($I$7)*H8</f>
        <v>664880</v>
      </c>
      <c r="J8" s="34">
        <f t="shared" si="0"/>
        <v>1730200</v>
      </c>
      <c r="K8" s="31">
        <f t="shared" si="1"/>
        <v>215900</v>
      </c>
      <c r="L8" s="32">
        <f t="shared" ref="L8:L29" si="5">+J8+K8</f>
        <v>1946100</v>
      </c>
      <c r="M8" s="5"/>
      <c r="N8" s="35"/>
      <c r="O8" s="14"/>
      <c r="P8" s="36"/>
      <c r="Q8" s="14"/>
      <c r="R8" s="36"/>
      <c r="S8" s="14"/>
      <c r="T8" s="36"/>
      <c r="U8" s="5"/>
    </row>
    <row r="9" spans="2:22" ht="15" customHeight="1">
      <c r="B9" s="28" t="s">
        <v>37</v>
      </c>
      <c r="C9" s="37" t="s">
        <v>38</v>
      </c>
      <c r="D9" s="38">
        <v>0.04</v>
      </c>
      <c r="E9" s="31">
        <f t="shared" si="2"/>
        <v>1065320</v>
      </c>
      <c r="F9" s="31">
        <v>215900</v>
      </c>
      <c r="G9" s="32">
        <f t="shared" si="3"/>
        <v>1281220</v>
      </c>
      <c r="H9" s="38">
        <v>0.04</v>
      </c>
      <c r="I9" s="33">
        <f t="shared" si="4"/>
        <v>664880</v>
      </c>
      <c r="J9" s="34">
        <f t="shared" si="0"/>
        <v>1730200</v>
      </c>
      <c r="K9" s="31">
        <f t="shared" si="1"/>
        <v>215900</v>
      </c>
      <c r="L9" s="32">
        <f t="shared" si="5"/>
        <v>1946100</v>
      </c>
      <c r="M9" s="5"/>
      <c r="N9" s="35"/>
      <c r="O9" s="36"/>
      <c r="P9" s="36"/>
      <c r="Q9" s="14"/>
      <c r="R9" s="36"/>
      <c r="S9" s="36"/>
      <c r="T9" s="36"/>
    </row>
    <row r="10" spans="2:22" ht="15" customHeight="1">
      <c r="B10" s="28" t="s">
        <v>3</v>
      </c>
      <c r="C10" s="37" t="s">
        <v>39</v>
      </c>
      <c r="D10" s="38">
        <v>0.04</v>
      </c>
      <c r="E10" s="31">
        <f t="shared" si="2"/>
        <v>1065320</v>
      </c>
      <c r="F10" s="31">
        <v>215900</v>
      </c>
      <c r="G10" s="32">
        <f t="shared" si="3"/>
        <v>1281220</v>
      </c>
      <c r="H10" s="38">
        <v>0.04</v>
      </c>
      <c r="I10" s="33">
        <f t="shared" si="4"/>
        <v>664880</v>
      </c>
      <c r="J10" s="34">
        <f t="shared" si="0"/>
        <v>1730200</v>
      </c>
      <c r="K10" s="31">
        <f t="shared" si="1"/>
        <v>215900</v>
      </c>
      <c r="L10" s="32">
        <f t="shared" si="5"/>
        <v>1946100</v>
      </c>
      <c r="M10" s="5"/>
      <c r="N10" s="35"/>
      <c r="O10" s="36"/>
      <c r="P10" s="36"/>
      <c r="Q10" s="14"/>
      <c r="R10" s="36"/>
      <c r="S10" s="36"/>
      <c r="T10" s="36"/>
    </row>
    <row r="11" spans="2:22" ht="15" customHeight="1">
      <c r="B11" s="39" t="s">
        <v>6</v>
      </c>
      <c r="C11" s="37" t="s">
        <v>40</v>
      </c>
      <c r="D11" s="38">
        <v>0.04</v>
      </c>
      <c r="E11" s="31">
        <f t="shared" si="2"/>
        <v>1065320</v>
      </c>
      <c r="F11" s="31">
        <v>215900</v>
      </c>
      <c r="G11" s="32">
        <f t="shared" si="3"/>
        <v>1281220</v>
      </c>
      <c r="H11" s="38">
        <v>0.04</v>
      </c>
      <c r="I11" s="33">
        <f t="shared" si="4"/>
        <v>664880</v>
      </c>
      <c r="J11" s="34">
        <f t="shared" si="0"/>
        <v>1730200</v>
      </c>
      <c r="K11" s="31">
        <f t="shared" si="1"/>
        <v>215900</v>
      </c>
      <c r="L11" s="32">
        <f t="shared" si="5"/>
        <v>1946100</v>
      </c>
      <c r="M11" s="5"/>
      <c r="N11" s="35"/>
      <c r="O11" s="36"/>
      <c r="P11" s="36"/>
      <c r="Q11" s="14"/>
      <c r="R11" s="36"/>
      <c r="S11" s="36"/>
      <c r="T11" s="36"/>
    </row>
    <row r="12" spans="2:22" ht="15" customHeight="1" thickBot="1">
      <c r="B12" s="40" t="s">
        <v>1</v>
      </c>
      <c r="C12" s="41" t="s">
        <v>41</v>
      </c>
      <c r="D12" s="42">
        <v>0.04</v>
      </c>
      <c r="E12" s="43">
        <f t="shared" si="2"/>
        <v>1065320</v>
      </c>
      <c r="F12" s="43">
        <v>215900</v>
      </c>
      <c r="G12" s="44">
        <f t="shared" si="3"/>
        <v>1281220</v>
      </c>
      <c r="H12" s="42">
        <v>0.04</v>
      </c>
      <c r="I12" s="45">
        <f t="shared" si="4"/>
        <v>664880</v>
      </c>
      <c r="J12" s="46">
        <f t="shared" si="0"/>
        <v>1730200</v>
      </c>
      <c r="K12" s="43">
        <f t="shared" si="1"/>
        <v>215900</v>
      </c>
      <c r="L12" s="44">
        <f t="shared" si="5"/>
        <v>1946100</v>
      </c>
      <c r="M12" s="5"/>
      <c r="N12" s="35"/>
      <c r="O12" s="36"/>
      <c r="P12" s="36"/>
      <c r="Q12" s="14"/>
      <c r="R12" s="36"/>
      <c r="S12" s="36"/>
      <c r="T12" s="36"/>
    </row>
    <row r="13" spans="2:22" ht="15" customHeight="1" thickTop="1">
      <c r="B13" s="47" t="s">
        <v>2</v>
      </c>
      <c r="C13" s="48" t="s">
        <v>42</v>
      </c>
      <c r="D13" s="49">
        <v>3.5999999999999997E-2</v>
      </c>
      <c r="E13" s="50">
        <f t="shared" si="2"/>
        <v>958787.99999999988</v>
      </c>
      <c r="F13" s="50">
        <v>215900</v>
      </c>
      <c r="G13" s="51">
        <f t="shared" si="3"/>
        <v>1174688</v>
      </c>
      <c r="H13" s="49">
        <v>0.04</v>
      </c>
      <c r="I13" s="52">
        <f t="shared" si="4"/>
        <v>664880</v>
      </c>
      <c r="J13" s="53">
        <f t="shared" si="0"/>
        <v>1623668</v>
      </c>
      <c r="K13" s="50">
        <f t="shared" si="1"/>
        <v>215900</v>
      </c>
      <c r="L13" s="51">
        <f t="shared" si="5"/>
        <v>1839568</v>
      </c>
      <c r="M13" s="5"/>
      <c r="N13" s="35"/>
      <c r="O13" s="36"/>
      <c r="P13" s="36"/>
      <c r="Q13" s="14"/>
      <c r="R13" s="36"/>
      <c r="S13" s="36"/>
      <c r="T13" s="36"/>
      <c r="U13" s="5"/>
      <c r="V13" s="5"/>
    </row>
    <row r="14" spans="2:22" ht="15" customHeight="1">
      <c r="B14" s="54" t="s">
        <v>37</v>
      </c>
      <c r="C14" s="29" t="s">
        <v>43</v>
      </c>
      <c r="D14" s="30">
        <v>3.5999999999999997E-2</v>
      </c>
      <c r="E14" s="31">
        <f t="shared" si="2"/>
        <v>958787.99999999988</v>
      </c>
      <c r="F14" s="31">
        <v>215900</v>
      </c>
      <c r="G14" s="32">
        <f t="shared" si="3"/>
        <v>1174688</v>
      </c>
      <c r="H14" s="30">
        <v>0.04</v>
      </c>
      <c r="I14" s="33">
        <f t="shared" si="4"/>
        <v>664880</v>
      </c>
      <c r="J14" s="34">
        <f t="shared" si="0"/>
        <v>1623668</v>
      </c>
      <c r="K14" s="31">
        <f t="shared" si="1"/>
        <v>215900</v>
      </c>
      <c r="L14" s="32">
        <f t="shared" si="5"/>
        <v>1839568</v>
      </c>
      <c r="N14" s="35"/>
      <c r="O14" s="36"/>
      <c r="P14" s="36"/>
      <c r="Q14" s="14"/>
      <c r="R14" s="36"/>
      <c r="S14" s="36"/>
      <c r="T14" s="36"/>
      <c r="U14" s="5"/>
    </row>
    <row r="15" spans="2:22" ht="15" customHeight="1">
      <c r="B15" s="39" t="s">
        <v>3</v>
      </c>
      <c r="C15" s="29" t="s">
        <v>44</v>
      </c>
      <c r="D15" s="30">
        <v>3.5999999999999997E-2</v>
      </c>
      <c r="E15" s="31">
        <f t="shared" si="2"/>
        <v>958787.99999999988</v>
      </c>
      <c r="F15" s="31">
        <v>215900</v>
      </c>
      <c r="G15" s="32">
        <f t="shared" si="3"/>
        <v>1174688</v>
      </c>
      <c r="H15" s="30">
        <v>0.04</v>
      </c>
      <c r="I15" s="33">
        <f t="shared" si="4"/>
        <v>664880</v>
      </c>
      <c r="J15" s="34">
        <f t="shared" si="0"/>
        <v>1623668</v>
      </c>
      <c r="K15" s="31">
        <f t="shared" si="1"/>
        <v>215900</v>
      </c>
      <c r="L15" s="32">
        <f t="shared" si="5"/>
        <v>1839568</v>
      </c>
      <c r="M15" s="5"/>
      <c r="N15" s="35"/>
      <c r="O15" s="36"/>
      <c r="P15" s="36"/>
      <c r="Q15" s="14"/>
      <c r="R15" s="36"/>
      <c r="S15" s="36"/>
      <c r="T15" s="36"/>
    </row>
    <row r="16" spans="2:22" ht="15" customHeight="1">
      <c r="B16" s="39" t="s">
        <v>6</v>
      </c>
      <c r="C16" s="29" t="s">
        <v>45</v>
      </c>
      <c r="D16" s="30">
        <v>3.5999999999999997E-2</v>
      </c>
      <c r="E16" s="31">
        <f t="shared" si="2"/>
        <v>958787.99999999988</v>
      </c>
      <c r="F16" s="31">
        <v>215900</v>
      </c>
      <c r="G16" s="32">
        <f t="shared" si="3"/>
        <v>1174688</v>
      </c>
      <c r="H16" s="30">
        <v>0.04</v>
      </c>
      <c r="I16" s="33">
        <f t="shared" si="4"/>
        <v>664880</v>
      </c>
      <c r="J16" s="34">
        <f t="shared" si="0"/>
        <v>1623668</v>
      </c>
      <c r="K16" s="31">
        <f t="shared" si="1"/>
        <v>215900</v>
      </c>
      <c r="L16" s="32">
        <f t="shared" si="5"/>
        <v>1839568</v>
      </c>
      <c r="N16" s="35"/>
      <c r="O16" s="36"/>
      <c r="P16" s="36"/>
      <c r="Q16" s="14"/>
      <c r="R16" s="36"/>
      <c r="S16" s="36"/>
      <c r="T16" s="36"/>
    </row>
    <row r="17" spans="2:27" ht="15" customHeight="1" thickBot="1">
      <c r="B17" s="55" t="s">
        <v>1</v>
      </c>
      <c r="C17" s="56" t="s">
        <v>46</v>
      </c>
      <c r="D17" s="57">
        <v>3.5999999999999997E-2</v>
      </c>
      <c r="E17" s="58">
        <f t="shared" si="2"/>
        <v>958787.99999999988</v>
      </c>
      <c r="F17" s="58">
        <v>215900</v>
      </c>
      <c r="G17" s="59">
        <f t="shared" si="3"/>
        <v>1174688</v>
      </c>
      <c r="H17" s="57">
        <v>0.04</v>
      </c>
      <c r="I17" s="60">
        <f t="shared" si="4"/>
        <v>664880</v>
      </c>
      <c r="J17" s="61">
        <f t="shared" si="0"/>
        <v>1623668</v>
      </c>
      <c r="K17" s="58">
        <f t="shared" si="1"/>
        <v>215900</v>
      </c>
      <c r="L17" s="59">
        <f t="shared" si="5"/>
        <v>1839568</v>
      </c>
      <c r="N17" s="35"/>
      <c r="O17" s="36"/>
      <c r="P17" s="36"/>
      <c r="Q17" s="14"/>
      <c r="R17" s="36"/>
      <c r="S17" s="36"/>
      <c r="T17" s="36"/>
    </row>
    <row r="18" spans="2:27" ht="15" customHeight="1" thickTop="1">
      <c r="B18" s="47" t="s">
        <v>2</v>
      </c>
      <c r="C18" s="48" t="s">
        <v>47</v>
      </c>
      <c r="D18" s="49">
        <v>4.3999999999999997E-2</v>
      </c>
      <c r="E18" s="50">
        <f t="shared" si="2"/>
        <v>1171852</v>
      </c>
      <c r="F18" s="50">
        <v>215900</v>
      </c>
      <c r="G18" s="51">
        <f t="shared" si="3"/>
        <v>1387752</v>
      </c>
      <c r="H18" s="49">
        <v>0.05</v>
      </c>
      <c r="I18" s="52">
        <f t="shared" si="4"/>
        <v>831100</v>
      </c>
      <c r="J18" s="53">
        <f t="shared" si="0"/>
        <v>2002952</v>
      </c>
      <c r="K18" s="50">
        <f t="shared" si="1"/>
        <v>215900</v>
      </c>
      <c r="L18" s="51">
        <f t="shared" si="5"/>
        <v>2218852</v>
      </c>
      <c r="M18" s="5"/>
      <c r="N18" s="35"/>
      <c r="O18" s="36"/>
      <c r="P18" s="36"/>
      <c r="Q18" s="14"/>
      <c r="R18" s="36"/>
      <c r="S18" s="36"/>
      <c r="T18" s="36"/>
    </row>
    <row r="19" spans="2:27" ht="15" customHeight="1">
      <c r="B19" s="54" t="s">
        <v>37</v>
      </c>
      <c r="C19" s="29" t="s">
        <v>48</v>
      </c>
      <c r="D19" s="30">
        <v>4.3999999999999997E-2</v>
      </c>
      <c r="E19" s="31">
        <f t="shared" si="2"/>
        <v>1171852</v>
      </c>
      <c r="F19" s="31">
        <v>215900</v>
      </c>
      <c r="G19" s="32">
        <f t="shared" si="3"/>
        <v>1387752</v>
      </c>
      <c r="H19" s="30">
        <v>0.05</v>
      </c>
      <c r="I19" s="33">
        <f t="shared" si="4"/>
        <v>831100</v>
      </c>
      <c r="J19" s="34">
        <f t="shared" si="0"/>
        <v>2002952</v>
      </c>
      <c r="K19" s="31">
        <f t="shared" si="1"/>
        <v>215900</v>
      </c>
      <c r="L19" s="32">
        <f t="shared" si="5"/>
        <v>2218852</v>
      </c>
      <c r="M19" s="5"/>
      <c r="N19" s="35"/>
      <c r="O19" s="36"/>
      <c r="P19" s="36"/>
      <c r="Q19" s="14"/>
      <c r="R19" s="36"/>
      <c r="S19" s="36"/>
      <c r="T19" s="36"/>
    </row>
    <row r="20" spans="2:27" ht="15" customHeight="1">
      <c r="B20" s="39" t="s">
        <v>3</v>
      </c>
      <c r="C20" s="29" t="s">
        <v>49</v>
      </c>
      <c r="D20" s="30">
        <v>4.3999999999999997E-2</v>
      </c>
      <c r="E20" s="31">
        <f t="shared" si="2"/>
        <v>1171852</v>
      </c>
      <c r="F20" s="31">
        <v>215900</v>
      </c>
      <c r="G20" s="32">
        <f t="shared" si="3"/>
        <v>1387752</v>
      </c>
      <c r="H20" s="30">
        <v>0.05</v>
      </c>
      <c r="I20" s="33">
        <f t="shared" si="4"/>
        <v>831100</v>
      </c>
      <c r="J20" s="34">
        <f t="shared" si="0"/>
        <v>2002952</v>
      </c>
      <c r="K20" s="31">
        <f t="shared" si="1"/>
        <v>215900</v>
      </c>
      <c r="L20" s="32">
        <f t="shared" si="5"/>
        <v>2218852</v>
      </c>
      <c r="N20" s="35"/>
      <c r="O20" s="36"/>
      <c r="P20" s="36"/>
      <c r="Q20" s="14"/>
      <c r="R20" s="36"/>
      <c r="S20" s="36"/>
      <c r="T20" s="36"/>
    </row>
    <row r="21" spans="2:27" ht="15" customHeight="1">
      <c r="B21" s="39" t="s">
        <v>6</v>
      </c>
      <c r="C21" s="29" t="s">
        <v>50</v>
      </c>
      <c r="D21" s="30">
        <v>4.3999999999999997E-2</v>
      </c>
      <c r="E21" s="31">
        <f t="shared" si="2"/>
        <v>1171852</v>
      </c>
      <c r="F21" s="31">
        <v>215900</v>
      </c>
      <c r="G21" s="32">
        <f t="shared" si="3"/>
        <v>1387752</v>
      </c>
      <c r="H21" s="30">
        <v>0.05</v>
      </c>
      <c r="I21" s="33">
        <f t="shared" si="4"/>
        <v>831100</v>
      </c>
      <c r="J21" s="34">
        <f t="shared" si="0"/>
        <v>2002952</v>
      </c>
      <c r="K21" s="31">
        <f t="shared" si="1"/>
        <v>215900</v>
      </c>
      <c r="L21" s="32">
        <f t="shared" si="5"/>
        <v>2218852</v>
      </c>
      <c r="N21" s="35"/>
      <c r="O21" s="36"/>
      <c r="P21" s="36"/>
      <c r="Q21" s="14"/>
      <c r="R21" s="36"/>
      <c r="S21" s="36"/>
      <c r="T21" s="36"/>
    </row>
    <row r="22" spans="2:27" ht="15" customHeight="1" thickBot="1">
      <c r="B22" s="55" t="s">
        <v>1</v>
      </c>
      <c r="C22" s="56" t="s">
        <v>51</v>
      </c>
      <c r="D22" s="57">
        <v>4.3999999999999997E-2</v>
      </c>
      <c r="E22" s="58">
        <f t="shared" si="2"/>
        <v>1171852</v>
      </c>
      <c r="F22" s="58">
        <v>215900</v>
      </c>
      <c r="G22" s="59">
        <f t="shared" si="3"/>
        <v>1387752</v>
      </c>
      <c r="H22" s="57">
        <v>0.05</v>
      </c>
      <c r="I22" s="60">
        <f t="shared" si="4"/>
        <v>831100</v>
      </c>
      <c r="J22" s="61">
        <f t="shared" si="0"/>
        <v>2002952</v>
      </c>
      <c r="K22" s="58">
        <f t="shared" si="1"/>
        <v>215900</v>
      </c>
      <c r="L22" s="59">
        <f t="shared" si="5"/>
        <v>2218852</v>
      </c>
      <c r="N22" s="13"/>
      <c r="O22" s="62"/>
      <c r="P22" s="62"/>
      <c r="Q22" s="63"/>
      <c r="R22" s="62"/>
      <c r="S22" s="62"/>
      <c r="T22" s="62"/>
    </row>
    <row r="23" spans="2:27" s="63" customFormat="1" ht="15" customHeight="1" thickTop="1">
      <c r="B23" s="47" t="s">
        <v>2</v>
      </c>
      <c r="C23" s="48" t="s">
        <v>52</v>
      </c>
      <c r="D23" s="49">
        <v>0.05</v>
      </c>
      <c r="E23" s="64">
        <f t="shared" si="2"/>
        <v>1331650</v>
      </c>
      <c r="F23" s="50">
        <v>215900</v>
      </c>
      <c r="G23" s="65">
        <f t="shared" si="3"/>
        <v>1547550</v>
      </c>
      <c r="H23" s="49">
        <v>0.05</v>
      </c>
      <c r="I23" s="66">
        <f t="shared" si="4"/>
        <v>831100</v>
      </c>
      <c r="J23" s="67">
        <f t="shared" si="0"/>
        <v>2162750</v>
      </c>
      <c r="K23" s="64">
        <f t="shared" si="1"/>
        <v>215900</v>
      </c>
      <c r="L23" s="65">
        <f t="shared" si="5"/>
        <v>2378650</v>
      </c>
      <c r="M23" s="68"/>
      <c r="N23" s="36"/>
      <c r="O23" s="36"/>
      <c r="P23" s="36"/>
      <c r="Q23" s="68"/>
      <c r="R23" s="36"/>
      <c r="S23" s="36"/>
      <c r="T23" s="36"/>
    </row>
    <row r="24" spans="2:27" ht="15" customHeight="1">
      <c r="B24" s="39" t="s">
        <v>37</v>
      </c>
      <c r="C24" s="29" t="s">
        <v>53</v>
      </c>
      <c r="D24" s="30">
        <v>0.05</v>
      </c>
      <c r="E24" s="31">
        <f t="shared" si="2"/>
        <v>1331650</v>
      </c>
      <c r="F24" s="31">
        <v>215900</v>
      </c>
      <c r="G24" s="32">
        <f t="shared" si="3"/>
        <v>1547550</v>
      </c>
      <c r="H24" s="30">
        <v>0.05</v>
      </c>
      <c r="I24" s="33">
        <f t="shared" si="4"/>
        <v>831100</v>
      </c>
      <c r="J24" s="34">
        <f t="shared" si="0"/>
        <v>2162750</v>
      </c>
      <c r="K24" s="31">
        <f t="shared" si="1"/>
        <v>215900</v>
      </c>
      <c r="L24" s="32">
        <f t="shared" si="5"/>
        <v>2378650</v>
      </c>
      <c r="M24" s="5"/>
      <c r="N24" s="35"/>
      <c r="O24" s="36"/>
      <c r="P24" s="36"/>
      <c r="Q24" s="14"/>
      <c r="R24" s="36"/>
      <c r="S24" s="36"/>
      <c r="T24" s="36"/>
      <c r="X24" s="5"/>
      <c r="Y24" s="5"/>
      <c r="Z24" s="5"/>
      <c r="AA24" s="5"/>
    </row>
    <row r="25" spans="2:27" ht="15" customHeight="1">
      <c r="B25" s="39" t="s">
        <v>3</v>
      </c>
      <c r="C25" s="29" t="s">
        <v>54</v>
      </c>
      <c r="D25" s="30">
        <v>0.05</v>
      </c>
      <c r="E25" s="31">
        <f t="shared" si="2"/>
        <v>1331650</v>
      </c>
      <c r="F25" s="31">
        <v>215900</v>
      </c>
      <c r="G25" s="32">
        <f t="shared" si="3"/>
        <v>1547550</v>
      </c>
      <c r="H25" s="30">
        <v>0.05</v>
      </c>
      <c r="I25" s="33">
        <f t="shared" si="4"/>
        <v>831100</v>
      </c>
      <c r="J25" s="34">
        <f t="shared" si="0"/>
        <v>2162750</v>
      </c>
      <c r="K25" s="31">
        <f t="shared" si="1"/>
        <v>215900</v>
      </c>
      <c r="L25" s="32">
        <f t="shared" si="5"/>
        <v>2378650</v>
      </c>
      <c r="N25" s="35"/>
      <c r="O25" s="36"/>
      <c r="P25" s="36"/>
      <c r="Q25" s="14"/>
      <c r="R25" s="36"/>
      <c r="S25" s="36"/>
      <c r="T25" s="36"/>
    </row>
    <row r="26" spans="2:27" ht="15" customHeight="1">
      <c r="B26" s="39" t="s">
        <v>6</v>
      </c>
      <c r="C26" s="29" t="s">
        <v>55</v>
      </c>
      <c r="D26" s="30">
        <v>0.05</v>
      </c>
      <c r="E26" s="31">
        <f t="shared" si="2"/>
        <v>1331650</v>
      </c>
      <c r="F26" s="31">
        <v>215900</v>
      </c>
      <c r="G26" s="32">
        <f t="shared" si="3"/>
        <v>1547550</v>
      </c>
      <c r="H26" s="30">
        <v>0.05</v>
      </c>
      <c r="I26" s="33">
        <f t="shared" si="4"/>
        <v>831100</v>
      </c>
      <c r="J26" s="34">
        <f t="shared" si="0"/>
        <v>2162750</v>
      </c>
      <c r="K26" s="31">
        <f t="shared" si="1"/>
        <v>215900</v>
      </c>
      <c r="L26" s="32">
        <f t="shared" si="5"/>
        <v>2378650</v>
      </c>
      <c r="N26" s="35"/>
      <c r="O26" s="36"/>
      <c r="P26" s="36"/>
      <c r="Q26" s="14"/>
      <c r="R26" s="36"/>
      <c r="S26" s="36"/>
      <c r="T26" s="36"/>
    </row>
    <row r="27" spans="2:27" ht="15" customHeight="1" thickBot="1">
      <c r="B27" s="69" t="s">
        <v>1</v>
      </c>
      <c r="C27" s="56" t="s">
        <v>56</v>
      </c>
      <c r="D27" s="57">
        <v>0.05</v>
      </c>
      <c r="E27" s="58">
        <f t="shared" si="2"/>
        <v>1331650</v>
      </c>
      <c r="F27" s="58">
        <v>215900</v>
      </c>
      <c r="G27" s="59">
        <f t="shared" si="3"/>
        <v>1547550</v>
      </c>
      <c r="H27" s="57">
        <v>0.05</v>
      </c>
      <c r="I27" s="60">
        <f t="shared" si="4"/>
        <v>831100</v>
      </c>
      <c r="J27" s="61">
        <f t="shared" si="0"/>
        <v>2162750</v>
      </c>
      <c r="K27" s="58">
        <f t="shared" si="1"/>
        <v>215900</v>
      </c>
      <c r="L27" s="59">
        <f t="shared" si="5"/>
        <v>2378650</v>
      </c>
      <c r="M27" s="5"/>
      <c r="N27" s="35"/>
      <c r="O27" s="36"/>
      <c r="P27" s="36"/>
      <c r="Q27" s="14"/>
      <c r="R27" s="36"/>
      <c r="S27" s="36"/>
      <c r="T27" s="36"/>
    </row>
    <row r="28" spans="2:27" ht="15" customHeight="1" thickTop="1">
      <c r="B28" s="70" t="s">
        <v>2</v>
      </c>
      <c r="C28" s="48" t="s">
        <v>57</v>
      </c>
      <c r="D28" s="49">
        <v>7.4999999999999997E-2</v>
      </c>
      <c r="E28" s="50">
        <f t="shared" si="2"/>
        <v>1997475</v>
      </c>
      <c r="F28" s="50">
        <v>215900</v>
      </c>
      <c r="G28" s="51">
        <f t="shared" si="3"/>
        <v>2213375</v>
      </c>
      <c r="H28" s="71">
        <v>0.05</v>
      </c>
      <c r="I28" s="52">
        <f t="shared" si="4"/>
        <v>831100</v>
      </c>
      <c r="J28" s="53">
        <f t="shared" si="0"/>
        <v>2828575</v>
      </c>
      <c r="K28" s="50">
        <f t="shared" si="1"/>
        <v>215900</v>
      </c>
      <c r="L28" s="51">
        <f t="shared" si="5"/>
        <v>3044475</v>
      </c>
      <c r="M28" s="5"/>
      <c r="N28" s="35"/>
      <c r="O28" s="36"/>
      <c r="P28" s="36"/>
      <c r="Q28" s="14"/>
      <c r="R28" s="36"/>
      <c r="S28" s="36"/>
      <c r="T28" s="36"/>
    </row>
    <row r="29" spans="2:27" ht="15" customHeight="1" thickBot="1">
      <c r="B29" s="69" t="s">
        <v>37</v>
      </c>
      <c r="C29" s="56" t="s">
        <v>58</v>
      </c>
      <c r="D29" s="57">
        <v>7.4999999999999997E-2</v>
      </c>
      <c r="E29" s="58">
        <f t="shared" si="2"/>
        <v>1997475</v>
      </c>
      <c r="F29" s="58">
        <v>216100</v>
      </c>
      <c r="G29" s="59">
        <f t="shared" si="3"/>
        <v>2213575</v>
      </c>
      <c r="H29" s="72">
        <v>0.05</v>
      </c>
      <c r="I29" s="60">
        <f t="shared" si="4"/>
        <v>831100</v>
      </c>
      <c r="J29" s="61">
        <f t="shared" si="0"/>
        <v>2828575</v>
      </c>
      <c r="K29" s="58">
        <f t="shared" si="1"/>
        <v>216100</v>
      </c>
      <c r="L29" s="59">
        <f t="shared" si="5"/>
        <v>3044675</v>
      </c>
      <c r="M29" s="5"/>
      <c r="N29" s="35"/>
      <c r="O29" s="36"/>
      <c r="P29" s="36"/>
      <c r="Q29" s="14"/>
      <c r="R29" s="36"/>
      <c r="S29" s="36"/>
      <c r="T29" s="36"/>
    </row>
    <row r="30" spans="2:27" ht="15" customHeight="1" thickTop="1">
      <c r="B30" s="719" t="s">
        <v>59</v>
      </c>
      <c r="C30" s="722"/>
      <c r="D30" s="73">
        <f t="shared" ref="D30:L30" si="6">SUM(D8:D29)</f>
        <v>1.0000000000000002</v>
      </c>
      <c r="E30" s="74">
        <f t="shared" si="6"/>
        <v>26633000</v>
      </c>
      <c r="F30" s="74">
        <f t="shared" si="6"/>
        <v>4750000</v>
      </c>
      <c r="G30" s="75">
        <f t="shared" si="6"/>
        <v>31383000</v>
      </c>
      <c r="H30" s="76">
        <f t="shared" si="6"/>
        <v>1.0000000000000002</v>
      </c>
      <c r="I30" s="77">
        <f t="shared" si="6"/>
        <v>16622000</v>
      </c>
      <c r="J30" s="78">
        <f t="shared" si="6"/>
        <v>43255000</v>
      </c>
      <c r="K30" s="74">
        <f t="shared" si="6"/>
        <v>4750000</v>
      </c>
      <c r="L30" s="75">
        <f t="shared" si="6"/>
        <v>48005000</v>
      </c>
      <c r="M30" s="5"/>
    </row>
    <row r="31" spans="2:27" ht="15" customHeight="1">
      <c r="E31" s="79"/>
      <c r="F31" s="79"/>
      <c r="G31" s="79"/>
      <c r="H31" s="79"/>
      <c r="I31" s="79"/>
      <c r="J31" s="79"/>
      <c r="K31" s="79"/>
      <c r="L31" s="79"/>
      <c r="M31" s="5"/>
      <c r="N31" s="5"/>
    </row>
    <row r="32" spans="2:27" ht="15" customHeight="1">
      <c r="E32" s="80"/>
      <c r="F32" s="80"/>
      <c r="G32" s="80"/>
      <c r="H32" s="80"/>
      <c r="I32" s="80"/>
      <c r="J32" s="80"/>
      <c r="K32" s="80"/>
      <c r="L32" s="80"/>
    </row>
    <row r="33" spans="2:12" ht="15" customHeight="1">
      <c r="B33" s="713" t="s">
        <v>60</v>
      </c>
      <c r="C33" s="713"/>
      <c r="D33" s="713"/>
      <c r="E33" s="713"/>
      <c r="F33" s="713"/>
      <c r="G33" s="713"/>
      <c r="H33" s="713"/>
      <c r="I33" s="713"/>
      <c r="J33" s="713"/>
      <c r="K33" s="713"/>
      <c r="L33" s="714"/>
    </row>
    <row r="34" spans="2:12" ht="15" customHeight="1">
      <c r="B34" s="730"/>
      <c r="C34" s="731"/>
      <c r="D34" s="724" t="s">
        <v>30</v>
      </c>
      <c r="E34" s="725"/>
      <c r="F34" s="725"/>
      <c r="G34" s="726"/>
      <c r="H34" s="723" t="s">
        <v>5</v>
      </c>
      <c r="I34" s="723"/>
      <c r="J34" s="727" t="s">
        <v>31</v>
      </c>
      <c r="K34" s="728"/>
      <c r="L34" s="729"/>
    </row>
    <row r="35" spans="2:12" ht="15" customHeight="1">
      <c r="B35" s="715"/>
      <c r="C35" s="716"/>
      <c r="D35" s="81"/>
      <c r="E35" s="16" t="s">
        <v>33</v>
      </c>
      <c r="F35" s="16" t="s">
        <v>34</v>
      </c>
      <c r="G35" s="18" t="s">
        <v>10</v>
      </c>
      <c r="H35" s="82"/>
      <c r="I35" s="19" t="s">
        <v>33</v>
      </c>
      <c r="J35" s="15" t="s">
        <v>33</v>
      </c>
      <c r="K35" s="16" t="s">
        <v>34</v>
      </c>
      <c r="L35" s="18" t="s">
        <v>10</v>
      </c>
    </row>
    <row r="36" spans="2:12" ht="15" customHeight="1" thickBot="1">
      <c r="B36" s="717" t="s">
        <v>13</v>
      </c>
      <c r="C36" s="718"/>
      <c r="D36" s="20"/>
      <c r="E36" s="43">
        <f>'[8]FIELD ATD'!$F$64</f>
        <v>1988874</v>
      </c>
      <c r="F36" s="83"/>
      <c r="G36" s="44">
        <f t="shared" ref="G36:G58" si="7">+E36+F36</f>
        <v>1988874</v>
      </c>
      <c r="H36" s="23"/>
      <c r="I36" s="45">
        <f>'[8]FIELD ATD'!$J$64</f>
        <v>1323405</v>
      </c>
      <c r="J36" s="46">
        <f t="shared" ref="J36:J58" si="8">+E36+I36</f>
        <v>3312279</v>
      </c>
      <c r="K36" s="83"/>
      <c r="L36" s="44">
        <f t="shared" ref="L36:L58" si="9">+J36+K36</f>
        <v>3312279</v>
      </c>
    </row>
    <row r="37" spans="2:12" ht="15" customHeight="1" thickTop="1">
      <c r="B37" s="84" t="s">
        <v>2</v>
      </c>
      <c r="C37" s="47" t="s">
        <v>36</v>
      </c>
      <c r="D37" s="85"/>
      <c r="E37" s="50">
        <f>'[8]FIELD ATD'!$F$65</f>
        <v>358560</v>
      </c>
      <c r="F37" s="86"/>
      <c r="G37" s="50">
        <f t="shared" si="7"/>
        <v>358560</v>
      </c>
      <c r="H37" s="87"/>
      <c r="I37" s="50">
        <f>'[8]FIELD ATD'!$J$65</f>
        <v>296723</v>
      </c>
      <c r="J37" s="50">
        <f t="shared" si="8"/>
        <v>655283</v>
      </c>
      <c r="K37" s="86"/>
      <c r="L37" s="50">
        <f t="shared" si="9"/>
        <v>655283</v>
      </c>
    </row>
    <row r="38" spans="2:12" ht="15" customHeight="1">
      <c r="B38" s="28" t="s">
        <v>37</v>
      </c>
      <c r="C38" s="28" t="s">
        <v>38</v>
      </c>
      <c r="D38" s="88"/>
      <c r="E38" s="31">
        <f>'[8]FIELD ATD'!$F$66</f>
        <v>653979</v>
      </c>
      <c r="F38" s="89"/>
      <c r="G38" s="31">
        <f t="shared" si="7"/>
        <v>653979</v>
      </c>
      <c r="H38" s="90"/>
      <c r="I38" s="31">
        <f>'[8]FIELD ATD'!$J$66</f>
        <v>170289</v>
      </c>
      <c r="J38" s="31">
        <f t="shared" si="8"/>
        <v>824268</v>
      </c>
      <c r="K38" s="89"/>
      <c r="L38" s="31">
        <f t="shared" si="9"/>
        <v>824268</v>
      </c>
    </row>
    <row r="39" spans="2:12" ht="15" customHeight="1">
      <c r="B39" s="28" t="s">
        <v>3</v>
      </c>
      <c r="C39" s="28" t="s">
        <v>39</v>
      </c>
      <c r="D39" s="88"/>
      <c r="E39" s="31">
        <f>'[8]FIELD ATD'!$F$67</f>
        <v>1007265</v>
      </c>
      <c r="F39" s="31">
        <f>[8]IS!$L$31</f>
        <v>395896</v>
      </c>
      <c r="G39" s="31">
        <f t="shared" si="7"/>
        <v>1403161</v>
      </c>
      <c r="H39" s="90"/>
      <c r="I39" s="31">
        <f>'[8]FIELD ATD'!$J$67</f>
        <v>37258</v>
      </c>
      <c r="J39" s="31">
        <f t="shared" si="8"/>
        <v>1044523</v>
      </c>
      <c r="K39" s="91">
        <f t="shared" ref="K39:K58" si="10">+F39</f>
        <v>395896</v>
      </c>
      <c r="L39" s="31">
        <f t="shared" si="9"/>
        <v>1440419</v>
      </c>
    </row>
    <row r="40" spans="2:12" ht="15" customHeight="1">
      <c r="B40" s="39" t="s">
        <v>6</v>
      </c>
      <c r="C40" s="28" t="s">
        <v>40</v>
      </c>
      <c r="D40" s="88"/>
      <c r="E40" s="31">
        <f>'[8]FIELD ATD'!$F$68</f>
        <v>885490</v>
      </c>
      <c r="F40" s="31">
        <f>[8]IS!$L$32</f>
        <v>306560</v>
      </c>
      <c r="G40" s="31">
        <f t="shared" si="7"/>
        <v>1192050</v>
      </c>
      <c r="H40" s="90"/>
      <c r="I40" s="31">
        <f>'[8]FIELD ATD'!$J$68</f>
        <v>237563</v>
      </c>
      <c r="J40" s="31">
        <f t="shared" si="8"/>
        <v>1123053</v>
      </c>
      <c r="K40" s="91">
        <f t="shared" si="10"/>
        <v>306560</v>
      </c>
      <c r="L40" s="31">
        <f t="shared" si="9"/>
        <v>1429613</v>
      </c>
    </row>
    <row r="41" spans="2:12" ht="15" customHeight="1" thickBot="1">
      <c r="B41" s="55" t="s">
        <v>1</v>
      </c>
      <c r="C41" s="55" t="s">
        <v>41</v>
      </c>
      <c r="D41" s="92"/>
      <c r="E41" s="58">
        <f>'[8]FIELD ATD'!$F$69</f>
        <v>821730</v>
      </c>
      <c r="F41" s="58">
        <f>[8]IS!$L$33</f>
        <v>338672</v>
      </c>
      <c r="G41" s="58">
        <f t="shared" si="7"/>
        <v>1160402</v>
      </c>
      <c r="H41" s="93"/>
      <c r="I41" s="58">
        <f>'[8]FIELD ATD'!$J$69</f>
        <v>258000</v>
      </c>
      <c r="J41" s="58">
        <f t="shared" si="8"/>
        <v>1079730</v>
      </c>
      <c r="K41" s="94">
        <f t="shared" si="10"/>
        <v>338672</v>
      </c>
      <c r="L41" s="58">
        <f t="shared" si="9"/>
        <v>1418402</v>
      </c>
    </row>
    <row r="42" spans="2:12" ht="15" customHeight="1" thickTop="1">
      <c r="B42" s="95" t="s">
        <v>2</v>
      </c>
      <c r="C42" s="95" t="s">
        <v>42</v>
      </c>
      <c r="D42" s="96"/>
      <c r="E42" s="74">
        <f>'[8]FIELD ATD'!$F$70</f>
        <v>904695</v>
      </c>
      <c r="F42" s="74">
        <f>[8]IS!$L$34</f>
        <v>120527</v>
      </c>
      <c r="G42" s="74">
        <f t="shared" si="7"/>
        <v>1025222</v>
      </c>
      <c r="H42" s="97"/>
      <c r="I42" s="74">
        <f>'[8]FIELD ATD'!$J$70</f>
        <v>375939</v>
      </c>
      <c r="J42" s="74">
        <f t="shared" si="8"/>
        <v>1280634</v>
      </c>
      <c r="K42" s="98">
        <f t="shared" si="10"/>
        <v>120527</v>
      </c>
      <c r="L42" s="74">
        <f t="shared" si="9"/>
        <v>1401161</v>
      </c>
    </row>
    <row r="43" spans="2:12" ht="15" customHeight="1">
      <c r="B43" s="54" t="s">
        <v>37</v>
      </c>
      <c r="C43" s="39" t="s">
        <v>43</v>
      </c>
      <c r="D43" s="88"/>
      <c r="E43" s="31">
        <f>'[8]FIELD ATD'!$F$71</f>
        <v>976709</v>
      </c>
      <c r="F43" s="31">
        <f>[8]IS!$L$35</f>
        <v>210610</v>
      </c>
      <c r="G43" s="31">
        <f t="shared" si="7"/>
        <v>1187319</v>
      </c>
      <c r="H43" s="90"/>
      <c r="I43" s="31">
        <f>'[8]FIELD ATD'!$J$71</f>
        <v>331441</v>
      </c>
      <c r="J43" s="31">
        <f t="shared" si="8"/>
        <v>1308150</v>
      </c>
      <c r="K43" s="91">
        <f t="shared" si="10"/>
        <v>210610</v>
      </c>
      <c r="L43" s="31">
        <f t="shared" si="9"/>
        <v>1518760</v>
      </c>
    </row>
    <row r="44" spans="2:12" ht="15" customHeight="1">
      <c r="B44" s="39" t="s">
        <v>3</v>
      </c>
      <c r="C44" s="39" t="s">
        <v>44</v>
      </c>
      <c r="D44" s="88"/>
      <c r="E44" s="31">
        <f>'[8]FIELD ATD'!$F$72</f>
        <v>1074201</v>
      </c>
      <c r="F44" s="31">
        <f>[8]IS!$L$36</f>
        <v>186554</v>
      </c>
      <c r="G44" s="31">
        <f t="shared" si="7"/>
        <v>1260755</v>
      </c>
      <c r="H44" s="90"/>
      <c r="I44" s="31">
        <f>'[8]FIELD ATD'!$J$72</f>
        <v>100343</v>
      </c>
      <c r="J44" s="31">
        <f t="shared" si="8"/>
        <v>1174544</v>
      </c>
      <c r="K44" s="91">
        <f t="shared" si="10"/>
        <v>186554</v>
      </c>
      <c r="L44" s="31">
        <f t="shared" si="9"/>
        <v>1361098</v>
      </c>
    </row>
    <row r="45" spans="2:12" ht="15" customHeight="1">
      <c r="B45" s="39" t="s">
        <v>6</v>
      </c>
      <c r="C45" s="39" t="s">
        <v>45</v>
      </c>
      <c r="D45" s="88"/>
      <c r="E45" s="31">
        <f>'[8]FIELD ATD'!$F$73</f>
        <v>1062842</v>
      </c>
      <c r="F45" s="31">
        <f>[8]IS!$L$37</f>
        <v>182453</v>
      </c>
      <c r="G45" s="31">
        <f t="shared" si="7"/>
        <v>1245295</v>
      </c>
      <c r="H45" s="90"/>
      <c r="I45" s="31">
        <f>'[8]FIELD ATD'!$J$73</f>
        <v>890358</v>
      </c>
      <c r="J45" s="31">
        <f t="shared" si="8"/>
        <v>1953200</v>
      </c>
      <c r="K45" s="91">
        <f t="shared" si="10"/>
        <v>182453</v>
      </c>
      <c r="L45" s="31">
        <f t="shared" si="9"/>
        <v>2135653</v>
      </c>
    </row>
    <row r="46" spans="2:12" ht="15" customHeight="1" thickBot="1">
      <c r="B46" s="40" t="s">
        <v>1</v>
      </c>
      <c r="C46" s="40" t="s">
        <v>46</v>
      </c>
      <c r="D46" s="99"/>
      <c r="E46" s="43">
        <f>'[8]FIELD ATD'!$F$74</f>
        <v>994351</v>
      </c>
      <c r="F46" s="43">
        <f>[8]IS!$L$38</f>
        <v>204059</v>
      </c>
      <c r="G46" s="43">
        <f t="shared" si="7"/>
        <v>1198410</v>
      </c>
      <c r="H46" s="100"/>
      <c r="I46" s="43">
        <f>'[8]FIELD ATD'!$J$74</f>
        <v>122426</v>
      </c>
      <c r="J46" s="43">
        <f t="shared" si="8"/>
        <v>1116777</v>
      </c>
      <c r="K46" s="101">
        <f t="shared" si="10"/>
        <v>204059</v>
      </c>
      <c r="L46" s="43">
        <f t="shared" si="9"/>
        <v>1320836</v>
      </c>
    </row>
    <row r="47" spans="2:12" ht="15" customHeight="1" thickTop="1">
      <c r="B47" s="47" t="s">
        <v>2</v>
      </c>
      <c r="C47" s="47" t="s">
        <v>47</v>
      </c>
      <c r="D47" s="85"/>
      <c r="E47" s="50">
        <f>'[8]FIELD ATD'!$F$75</f>
        <v>613723</v>
      </c>
      <c r="F47" s="50">
        <f>[8]IS!$L$39</f>
        <v>242520</v>
      </c>
      <c r="G47" s="50">
        <f t="shared" si="7"/>
        <v>856243</v>
      </c>
      <c r="H47" s="87"/>
      <c r="I47" s="50">
        <f>'[8]FIELD ATD'!$J$75</f>
        <v>270950</v>
      </c>
      <c r="J47" s="50">
        <f t="shared" si="8"/>
        <v>884673</v>
      </c>
      <c r="K47" s="64">
        <f t="shared" si="10"/>
        <v>242520</v>
      </c>
      <c r="L47" s="50">
        <f t="shared" si="9"/>
        <v>1127193</v>
      </c>
    </row>
    <row r="48" spans="2:12" ht="15" customHeight="1">
      <c r="B48" s="54" t="s">
        <v>37</v>
      </c>
      <c r="C48" s="39" t="s">
        <v>48</v>
      </c>
      <c r="D48" s="88"/>
      <c r="E48" s="31">
        <f>'[8]FIELD ATD'!$F$76</f>
        <v>1363034</v>
      </c>
      <c r="F48" s="31">
        <f>[8]IS!$L$40</f>
        <v>239212</v>
      </c>
      <c r="G48" s="31">
        <f t="shared" si="7"/>
        <v>1602246</v>
      </c>
      <c r="H48" s="90"/>
      <c r="I48" s="31">
        <f>'[8]FIELD ATD'!$J$76</f>
        <v>239920</v>
      </c>
      <c r="J48" s="31">
        <f t="shared" si="8"/>
        <v>1602954</v>
      </c>
      <c r="K48" s="91">
        <f t="shared" si="10"/>
        <v>239212</v>
      </c>
      <c r="L48" s="31">
        <f t="shared" si="9"/>
        <v>1842166</v>
      </c>
    </row>
    <row r="49" spans="2:12" ht="15" customHeight="1">
      <c r="B49" s="39" t="s">
        <v>3</v>
      </c>
      <c r="C49" s="39" t="s">
        <v>49</v>
      </c>
      <c r="D49" s="88"/>
      <c r="E49" s="31">
        <f>'[8]FIELD ATD'!$F$77</f>
        <v>1346993</v>
      </c>
      <c r="F49" s="31">
        <f>[8]IS!$L$41</f>
        <v>252564</v>
      </c>
      <c r="G49" s="31">
        <f t="shared" si="7"/>
        <v>1599557</v>
      </c>
      <c r="H49" s="90"/>
      <c r="I49" s="31">
        <f>'[8]FIELD ATD'!$J$77</f>
        <v>123000</v>
      </c>
      <c r="J49" s="31">
        <f t="shared" si="8"/>
        <v>1469993</v>
      </c>
      <c r="K49" s="91">
        <f t="shared" si="10"/>
        <v>252564</v>
      </c>
      <c r="L49" s="31">
        <f t="shared" si="9"/>
        <v>1722557</v>
      </c>
    </row>
    <row r="50" spans="2:12" ht="15" customHeight="1">
      <c r="B50" s="39" t="s">
        <v>6</v>
      </c>
      <c r="C50" s="39" t="s">
        <v>50</v>
      </c>
      <c r="D50" s="88"/>
      <c r="E50" s="31">
        <f>'[8]FIELD ATD'!$F$78</f>
        <v>1290495</v>
      </c>
      <c r="F50" s="31">
        <f>[8]IS!$L$42</f>
        <v>205960</v>
      </c>
      <c r="G50" s="31">
        <f t="shared" si="7"/>
        <v>1496455</v>
      </c>
      <c r="H50" s="90"/>
      <c r="I50" s="31">
        <f>'[8]FIELD ATD'!$J$78</f>
        <v>1135645</v>
      </c>
      <c r="J50" s="31">
        <f t="shared" si="8"/>
        <v>2426140</v>
      </c>
      <c r="K50" s="91">
        <f t="shared" si="10"/>
        <v>205960</v>
      </c>
      <c r="L50" s="31">
        <f t="shared" si="9"/>
        <v>2632100</v>
      </c>
    </row>
    <row r="51" spans="2:12" ht="15" customHeight="1" thickBot="1">
      <c r="B51" s="55" t="s">
        <v>1</v>
      </c>
      <c r="C51" s="55" t="s">
        <v>51</v>
      </c>
      <c r="D51" s="102"/>
      <c r="E51" s="58">
        <f>'[8]FIELD ATD'!$F$79</f>
        <v>1259054</v>
      </c>
      <c r="F51" s="58">
        <f>[8]IS!$L$43</f>
        <v>329160</v>
      </c>
      <c r="G51" s="58">
        <f t="shared" si="7"/>
        <v>1588214</v>
      </c>
      <c r="H51" s="93"/>
      <c r="I51" s="58">
        <f>'[8]FIELD ATD'!$J$79</f>
        <v>316297</v>
      </c>
      <c r="J51" s="58">
        <f t="shared" si="8"/>
        <v>1575351</v>
      </c>
      <c r="K51" s="94">
        <f t="shared" si="10"/>
        <v>329160</v>
      </c>
      <c r="L51" s="58">
        <f t="shared" si="9"/>
        <v>1904511</v>
      </c>
    </row>
    <row r="52" spans="2:12" ht="15" customHeight="1" thickTop="1">
      <c r="B52" s="95" t="s">
        <v>2</v>
      </c>
      <c r="C52" s="95" t="s">
        <v>52</v>
      </c>
      <c r="D52" s="96"/>
      <c r="E52" s="74">
        <f>'[8]FIELD ATD'!$F$80</f>
        <v>1230355</v>
      </c>
      <c r="F52" s="74">
        <f>[8]IS!$L$44</f>
        <v>134647</v>
      </c>
      <c r="G52" s="74">
        <f t="shared" si="7"/>
        <v>1365002</v>
      </c>
      <c r="H52" s="97"/>
      <c r="I52" s="74">
        <f>'[8]FIELD ATD'!$J$80</f>
        <v>597070</v>
      </c>
      <c r="J52" s="74">
        <f t="shared" si="8"/>
        <v>1827425</v>
      </c>
      <c r="K52" s="98">
        <f t="shared" si="10"/>
        <v>134647</v>
      </c>
      <c r="L52" s="74">
        <f t="shared" si="9"/>
        <v>1962072</v>
      </c>
    </row>
    <row r="53" spans="2:12" ht="15" customHeight="1">
      <c r="B53" s="39" t="s">
        <v>37</v>
      </c>
      <c r="C53" s="39" t="s">
        <v>53</v>
      </c>
      <c r="D53" s="88"/>
      <c r="E53" s="103">
        <f>'[8]FIELD ATD'!$F$81</f>
        <v>0</v>
      </c>
      <c r="F53" s="103">
        <f>[8]IS!$L$45</f>
        <v>0</v>
      </c>
      <c r="G53" s="103">
        <f t="shared" si="7"/>
        <v>0</v>
      </c>
      <c r="H53" s="104"/>
      <c r="I53" s="103">
        <f>'[8]FIELD ATD'!$J$81</f>
        <v>0</v>
      </c>
      <c r="J53" s="103">
        <f t="shared" si="8"/>
        <v>0</v>
      </c>
      <c r="K53" s="105">
        <f t="shared" si="10"/>
        <v>0</v>
      </c>
      <c r="L53" s="103">
        <f t="shared" si="9"/>
        <v>0</v>
      </c>
    </row>
    <row r="54" spans="2:12" ht="15" customHeight="1">
      <c r="B54" s="39" t="s">
        <v>3</v>
      </c>
      <c r="C54" s="39" t="s">
        <v>54</v>
      </c>
      <c r="D54" s="88"/>
      <c r="E54" s="103">
        <f>'[8]FIELD ATD'!$F$82</f>
        <v>0</v>
      </c>
      <c r="F54" s="103">
        <f>[8]IS!$L$46</f>
        <v>0</v>
      </c>
      <c r="G54" s="103">
        <f t="shared" si="7"/>
        <v>0</v>
      </c>
      <c r="H54" s="104"/>
      <c r="I54" s="103">
        <f>'[8]FIELD ATD'!$J$82</f>
        <v>0</v>
      </c>
      <c r="J54" s="103">
        <f t="shared" si="8"/>
        <v>0</v>
      </c>
      <c r="K54" s="105">
        <f t="shared" si="10"/>
        <v>0</v>
      </c>
      <c r="L54" s="103">
        <f t="shared" si="9"/>
        <v>0</v>
      </c>
    </row>
    <row r="55" spans="2:12" ht="15" customHeight="1">
      <c r="B55" s="39" t="s">
        <v>6</v>
      </c>
      <c r="C55" s="39" t="s">
        <v>55</v>
      </c>
      <c r="D55" s="88"/>
      <c r="E55" s="103">
        <f>'[8]FIELD ATD'!$F$83</f>
        <v>0</v>
      </c>
      <c r="F55" s="103">
        <f>[8]IS!$L$47</f>
        <v>0</v>
      </c>
      <c r="G55" s="103">
        <f t="shared" si="7"/>
        <v>0</v>
      </c>
      <c r="H55" s="104"/>
      <c r="I55" s="103">
        <f>'[8]FIELD ATD'!$J$83</f>
        <v>0</v>
      </c>
      <c r="J55" s="103">
        <f t="shared" si="8"/>
        <v>0</v>
      </c>
      <c r="K55" s="105">
        <f t="shared" si="10"/>
        <v>0</v>
      </c>
      <c r="L55" s="103">
        <f t="shared" si="9"/>
        <v>0</v>
      </c>
    </row>
    <row r="56" spans="2:12" ht="15" customHeight="1" thickBot="1">
      <c r="B56" s="106" t="s">
        <v>1</v>
      </c>
      <c r="C56" s="40" t="s">
        <v>56</v>
      </c>
      <c r="D56" s="99"/>
      <c r="E56" s="107">
        <f>'[8]FIELD ATD'!$F$84</f>
        <v>0</v>
      </c>
      <c r="F56" s="107">
        <f>[8]IS!$L$48</f>
        <v>0</v>
      </c>
      <c r="G56" s="107">
        <f t="shared" si="7"/>
        <v>0</v>
      </c>
      <c r="H56" s="108"/>
      <c r="I56" s="107">
        <f>'[8]FIELD ATD'!$J$84</f>
        <v>0</v>
      </c>
      <c r="J56" s="107">
        <f t="shared" si="8"/>
        <v>0</v>
      </c>
      <c r="K56" s="109">
        <f t="shared" si="10"/>
        <v>0</v>
      </c>
      <c r="L56" s="107">
        <f t="shared" si="9"/>
        <v>0</v>
      </c>
    </row>
    <row r="57" spans="2:12" ht="15" customHeight="1" thickTop="1">
      <c r="B57" s="70" t="s">
        <v>2</v>
      </c>
      <c r="C57" s="47" t="s">
        <v>57</v>
      </c>
      <c r="D57" s="85"/>
      <c r="E57" s="110">
        <f>'[8]FIELD ATD'!$F$85</f>
        <v>0</v>
      </c>
      <c r="F57" s="110">
        <f>[8]IS!$L$49</f>
        <v>0</v>
      </c>
      <c r="G57" s="110">
        <f t="shared" si="7"/>
        <v>0</v>
      </c>
      <c r="H57" s="111"/>
      <c r="I57" s="110">
        <f>'[8]FIELD ATD'!$J$85</f>
        <v>0</v>
      </c>
      <c r="J57" s="110">
        <f t="shared" si="8"/>
        <v>0</v>
      </c>
      <c r="K57" s="112">
        <f t="shared" si="10"/>
        <v>0</v>
      </c>
      <c r="L57" s="110">
        <f t="shared" si="9"/>
        <v>0</v>
      </c>
    </row>
    <row r="58" spans="2:12" ht="15" customHeight="1" thickBot="1">
      <c r="B58" s="69" t="s">
        <v>37</v>
      </c>
      <c r="C58" s="55" t="s">
        <v>58</v>
      </c>
      <c r="D58" s="92"/>
      <c r="E58" s="113">
        <f>'[8]FIELD ATD'!$F$86</f>
        <v>0</v>
      </c>
      <c r="F58" s="113">
        <f>[8]IS!$L$50</f>
        <v>0</v>
      </c>
      <c r="G58" s="113">
        <f t="shared" si="7"/>
        <v>0</v>
      </c>
      <c r="H58" s="114"/>
      <c r="I58" s="113">
        <f>'[8]FIELD ATD'!$J$86</f>
        <v>0</v>
      </c>
      <c r="J58" s="113">
        <f t="shared" si="8"/>
        <v>0</v>
      </c>
      <c r="K58" s="115">
        <f t="shared" si="10"/>
        <v>0</v>
      </c>
      <c r="L58" s="113">
        <f t="shared" si="9"/>
        <v>0</v>
      </c>
    </row>
    <row r="59" spans="2:12" ht="15" customHeight="1" thickTop="1">
      <c r="B59" s="719" t="s">
        <v>59</v>
      </c>
      <c r="C59" s="719"/>
      <c r="D59" s="116"/>
      <c r="E59" s="74">
        <f>SUM(E36:E58)</f>
        <v>17832350</v>
      </c>
      <c r="F59" s="74">
        <f>SUM(F39:F58)</f>
        <v>3349394</v>
      </c>
      <c r="G59" s="117">
        <f>SUM(G36:G58)</f>
        <v>21181744</v>
      </c>
      <c r="H59" s="97"/>
      <c r="I59" s="117">
        <f>SUM(I36:I58)</f>
        <v>6826627</v>
      </c>
      <c r="J59" s="74">
        <f>SUM(J36:J58)</f>
        <v>24658977</v>
      </c>
      <c r="K59" s="74">
        <f>SUM(K39:K58)</f>
        <v>3349394</v>
      </c>
      <c r="L59" s="117">
        <f>SUM(L36:L58)</f>
        <v>28008371</v>
      </c>
    </row>
    <row r="62" spans="2:12" ht="15" customHeight="1">
      <c r="B62" s="713" t="s">
        <v>61</v>
      </c>
      <c r="C62" s="713"/>
      <c r="D62" s="713"/>
      <c r="E62" s="713"/>
      <c r="F62" s="713"/>
      <c r="G62" s="713"/>
      <c r="H62" s="713"/>
      <c r="I62" s="713"/>
      <c r="J62" s="713"/>
      <c r="K62" s="713"/>
      <c r="L62" s="714"/>
    </row>
    <row r="63" spans="2:12" ht="15" customHeight="1">
      <c r="B63" s="730"/>
      <c r="C63" s="731"/>
      <c r="D63" s="724" t="s">
        <v>30</v>
      </c>
      <c r="E63" s="725"/>
      <c r="F63" s="725"/>
      <c r="G63" s="726"/>
      <c r="H63" s="723" t="s">
        <v>5</v>
      </c>
      <c r="I63" s="723"/>
      <c r="J63" s="727" t="s">
        <v>31</v>
      </c>
      <c r="K63" s="728"/>
      <c r="L63" s="729"/>
    </row>
    <row r="64" spans="2:12" ht="15" customHeight="1">
      <c r="B64" s="715"/>
      <c r="C64" s="716"/>
      <c r="D64" s="81"/>
      <c r="E64" s="16" t="s">
        <v>33</v>
      </c>
      <c r="F64" s="16" t="s">
        <v>34</v>
      </c>
      <c r="G64" s="18" t="s">
        <v>10</v>
      </c>
      <c r="H64" s="82"/>
      <c r="I64" s="19" t="s">
        <v>33</v>
      </c>
      <c r="J64" s="15" t="s">
        <v>33</v>
      </c>
      <c r="K64" s="16" t="s">
        <v>34</v>
      </c>
      <c r="L64" s="18" t="s">
        <v>10</v>
      </c>
    </row>
    <row r="65" spans="2:12" ht="15" customHeight="1" thickBot="1">
      <c r="B65" s="717" t="s">
        <v>13</v>
      </c>
      <c r="C65" s="718"/>
      <c r="D65" s="20"/>
      <c r="E65" s="118">
        <f t="shared" ref="E65:E87" si="11">(E36)/($E$7)</f>
        <v>7.4677054781661853E-2</v>
      </c>
      <c r="F65" s="100"/>
      <c r="G65" s="119">
        <f t="shared" ref="G65:G87" si="12">(G36)/($G$7)</f>
        <v>6.3374247203900197E-2</v>
      </c>
      <c r="H65" s="120"/>
      <c r="I65" s="121">
        <f t="shared" ref="I65:I87" si="13">(I36)/($I$7)</f>
        <v>7.9617675369991578E-2</v>
      </c>
      <c r="J65" s="122">
        <f t="shared" ref="J65:J87" si="14">(J36)/($J$7)</f>
        <v>7.6575632874812158E-2</v>
      </c>
      <c r="K65" s="100"/>
      <c r="L65" s="119">
        <f t="shared" ref="L65:L87" si="15">(L36)/($L$7)</f>
        <v>6.8998625143214254E-2</v>
      </c>
    </row>
    <row r="66" spans="2:12" ht="15" customHeight="1" thickTop="1">
      <c r="B66" s="84" t="s">
        <v>2</v>
      </c>
      <c r="C66" s="47" t="s">
        <v>36</v>
      </c>
      <c r="D66" s="85"/>
      <c r="E66" s="123">
        <f t="shared" si="11"/>
        <v>1.3462997033755116E-2</v>
      </c>
      <c r="F66" s="87"/>
      <c r="G66" s="123">
        <f t="shared" si="12"/>
        <v>1.1425293948953256E-2</v>
      </c>
      <c r="H66" s="87"/>
      <c r="I66" s="123">
        <f t="shared" si="13"/>
        <v>1.7851221273011673E-2</v>
      </c>
      <c r="J66" s="123">
        <f t="shared" si="14"/>
        <v>1.5149300658883365E-2</v>
      </c>
      <c r="K66" s="87"/>
      <c r="L66" s="123">
        <f t="shared" si="15"/>
        <v>1.3650307259660452E-2</v>
      </c>
    </row>
    <row r="67" spans="2:12" ht="15" customHeight="1">
      <c r="B67" s="28" t="s">
        <v>37</v>
      </c>
      <c r="C67" s="28" t="s">
        <v>38</v>
      </c>
      <c r="D67" s="88"/>
      <c r="E67" s="124">
        <f t="shared" si="11"/>
        <v>2.4555213456989449E-2</v>
      </c>
      <c r="F67" s="90"/>
      <c r="G67" s="124">
        <f t="shared" si="12"/>
        <v>2.0838638753465252E-2</v>
      </c>
      <c r="H67" s="90"/>
      <c r="I67" s="124">
        <f t="shared" si="13"/>
        <v>1.0244796053423174E-2</v>
      </c>
      <c r="J67" s="124">
        <f t="shared" si="14"/>
        <v>1.9056016645474513E-2</v>
      </c>
      <c r="K67" s="90"/>
      <c r="L67" s="124">
        <f t="shared" si="15"/>
        <v>1.7170461410269764E-2</v>
      </c>
    </row>
    <row r="68" spans="2:12" ht="15" customHeight="1">
      <c r="B68" s="28" t="s">
        <v>3</v>
      </c>
      <c r="C68" s="28" t="s">
        <v>39</v>
      </c>
      <c r="D68" s="88"/>
      <c r="E68" s="124">
        <f t="shared" si="11"/>
        <v>3.782018548417377E-2</v>
      </c>
      <c r="F68" s="124">
        <f t="shared" ref="F68:F87" si="16">(F39)/($F$7)</f>
        <v>8.3346526315789468E-2</v>
      </c>
      <c r="G68" s="124">
        <f t="shared" si="12"/>
        <v>4.4710862568906731E-2</v>
      </c>
      <c r="H68" s="90"/>
      <c r="I68" s="124">
        <f t="shared" si="13"/>
        <v>2.2414871856575621E-3</v>
      </c>
      <c r="J68" s="124">
        <f t="shared" si="14"/>
        <v>2.4148029129580396E-2</v>
      </c>
      <c r="K68" s="124">
        <f t="shared" ref="K68:K87" si="17">(K39)/($K$7)</f>
        <v>8.3346526315789468E-2</v>
      </c>
      <c r="L68" s="124">
        <f t="shared" si="15"/>
        <v>3.0005603582960109E-2</v>
      </c>
    </row>
    <row r="69" spans="2:12" ht="15" customHeight="1">
      <c r="B69" s="39" t="s">
        <v>6</v>
      </c>
      <c r="C69" s="28" t="s">
        <v>40</v>
      </c>
      <c r="D69" s="88"/>
      <c r="E69" s="124">
        <f t="shared" si="11"/>
        <v>3.3247850411144073E-2</v>
      </c>
      <c r="F69" s="124">
        <f t="shared" si="16"/>
        <v>6.4538947368421057E-2</v>
      </c>
      <c r="G69" s="124">
        <f t="shared" si="12"/>
        <v>3.7983940349870952E-2</v>
      </c>
      <c r="H69" s="90"/>
      <c r="I69" s="124">
        <f t="shared" si="13"/>
        <v>1.4292082781855373E-2</v>
      </c>
      <c r="J69" s="124">
        <f t="shared" si="14"/>
        <v>2.596354178707664E-2</v>
      </c>
      <c r="K69" s="124">
        <f t="shared" si="17"/>
        <v>6.4538947368421057E-2</v>
      </c>
      <c r="L69" s="124">
        <f t="shared" si="15"/>
        <v>2.9780502031038433E-2</v>
      </c>
    </row>
    <row r="70" spans="2:12" ht="15" customHeight="1" thickBot="1">
      <c r="B70" s="55" t="s">
        <v>1</v>
      </c>
      <c r="C70" s="55" t="s">
        <v>41</v>
      </c>
      <c r="D70" s="92"/>
      <c r="E70" s="125">
        <f t="shared" si="11"/>
        <v>3.0853827957796717E-2</v>
      </c>
      <c r="F70" s="125">
        <f t="shared" si="16"/>
        <v>7.1299368421052625E-2</v>
      </c>
      <c r="G70" s="125">
        <f t="shared" si="12"/>
        <v>3.6975496287799128E-2</v>
      </c>
      <c r="H70" s="93"/>
      <c r="I70" s="125">
        <f t="shared" si="13"/>
        <v>1.552159788232463E-2</v>
      </c>
      <c r="J70" s="125">
        <f t="shared" si="14"/>
        <v>2.4961969714483875E-2</v>
      </c>
      <c r="K70" s="125">
        <f t="shared" si="17"/>
        <v>7.1299368421052625E-2</v>
      </c>
      <c r="L70" s="125">
        <f t="shared" si="15"/>
        <v>2.9546963857931464E-2</v>
      </c>
    </row>
    <row r="71" spans="2:12" ht="15" customHeight="1" thickTop="1">
      <c r="B71" s="95" t="s">
        <v>2</v>
      </c>
      <c r="C71" s="95" t="s">
        <v>42</v>
      </c>
      <c r="D71" s="96"/>
      <c r="E71" s="126">
        <f t="shared" si="11"/>
        <v>3.396894829722525E-2</v>
      </c>
      <c r="F71" s="126">
        <f t="shared" si="16"/>
        <v>2.5374105263157896E-2</v>
      </c>
      <c r="G71" s="126">
        <f t="shared" si="12"/>
        <v>3.2668068699614444E-2</v>
      </c>
      <c r="H71" s="97"/>
      <c r="I71" s="126">
        <f t="shared" si="13"/>
        <v>2.2616953435206352E-2</v>
      </c>
      <c r="J71" s="126">
        <f t="shared" si="14"/>
        <v>2.9606611952375447E-2</v>
      </c>
      <c r="K71" s="126">
        <f t="shared" si="17"/>
        <v>2.5374105263157896E-2</v>
      </c>
      <c r="L71" s="126">
        <f t="shared" si="15"/>
        <v>2.918781376939902E-2</v>
      </c>
    </row>
    <row r="72" spans="2:12" ht="15" customHeight="1">
      <c r="B72" s="54" t="s">
        <v>37</v>
      </c>
      <c r="C72" s="39" t="s">
        <v>43</v>
      </c>
      <c r="D72" s="88"/>
      <c r="E72" s="124">
        <f t="shared" si="11"/>
        <v>3.6672887019862578E-2</v>
      </c>
      <c r="F72" s="124">
        <f t="shared" si="16"/>
        <v>4.4338947368421054E-2</v>
      </c>
      <c r="G72" s="124">
        <f t="shared" si="12"/>
        <v>3.7833189943600042E-2</v>
      </c>
      <c r="H72" s="90"/>
      <c r="I72" s="124">
        <f t="shared" si="13"/>
        <v>1.9939898929130069E-2</v>
      </c>
      <c r="J72" s="124">
        <f t="shared" si="14"/>
        <v>3.0242746503294417E-2</v>
      </c>
      <c r="K72" s="124">
        <f t="shared" si="17"/>
        <v>4.4338947368421054E-2</v>
      </c>
      <c r="L72" s="124">
        <f t="shared" si="15"/>
        <v>3.1637537756483702E-2</v>
      </c>
    </row>
    <row r="73" spans="2:12" ht="15" customHeight="1">
      <c r="B73" s="39" t="s">
        <v>3</v>
      </c>
      <c r="C73" s="39" t="s">
        <v>44</v>
      </c>
      <c r="D73" s="88"/>
      <c r="E73" s="124">
        <f t="shared" si="11"/>
        <v>4.0333458491345321E-2</v>
      </c>
      <c r="F73" s="124">
        <f t="shared" si="16"/>
        <v>3.9274526315789475E-2</v>
      </c>
      <c r="G73" s="124">
        <f t="shared" si="12"/>
        <v>4.0173182933435296E-2</v>
      </c>
      <c r="H73" s="90"/>
      <c r="I73" s="124">
        <f t="shared" si="13"/>
        <v>6.0367585128143428E-3</v>
      </c>
      <c r="J73" s="124">
        <f t="shared" si="14"/>
        <v>2.7153947520517859E-2</v>
      </c>
      <c r="K73" s="124">
        <f t="shared" si="17"/>
        <v>3.9274526315789475E-2</v>
      </c>
      <c r="L73" s="124">
        <f t="shared" si="15"/>
        <v>2.8353254869284448E-2</v>
      </c>
    </row>
    <row r="74" spans="2:12" ht="15" customHeight="1">
      <c r="B74" s="39" t="s">
        <v>6</v>
      </c>
      <c r="C74" s="39" t="s">
        <v>45</v>
      </c>
      <c r="D74" s="88"/>
      <c r="E74" s="124">
        <f t="shared" si="11"/>
        <v>3.9906957533886532E-2</v>
      </c>
      <c r="F74" s="124">
        <f t="shared" si="16"/>
        <v>3.8411157894736842E-2</v>
      </c>
      <c r="G74" s="124">
        <f t="shared" si="12"/>
        <v>3.96805595386037E-2</v>
      </c>
      <c r="H74" s="90"/>
      <c r="I74" s="124">
        <f t="shared" si="13"/>
        <v>5.3565034291902298E-2</v>
      </c>
      <c r="J74" s="124">
        <f t="shared" si="14"/>
        <v>4.5155473355681423E-2</v>
      </c>
      <c r="K74" s="124">
        <f t="shared" si="17"/>
        <v>3.8411157894736842E-2</v>
      </c>
      <c r="L74" s="124">
        <f t="shared" si="15"/>
        <v>4.4488136652432037E-2</v>
      </c>
    </row>
    <row r="75" spans="2:12" ht="15" customHeight="1" thickBot="1">
      <c r="B75" s="40" t="s">
        <v>1</v>
      </c>
      <c r="C75" s="40" t="s">
        <v>46</v>
      </c>
      <c r="D75" s="99"/>
      <c r="E75" s="118">
        <f t="shared" si="11"/>
        <v>3.7335298314121579E-2</v>
      </c>
      <c r="F75" s="118">
        <f t="shared" si="16"/>
        <v>4.2959789473684208E-2</v>
      </c>
      <c r="G75" s="118">
        <f t="shared" si="12"/>
        <v>3.8186597839594688E-2</v>
      </c>
      <c r="H75" s="100"/>
      <c r="I75" s="118">
        <f t="shared" si="13"/>
        <v>7.3652990013235468E-3</v>
      </c>
      <c r="J75" s="118">
        <f t="shared" si="14"/>
        <v>2.5818448734250377E-2</v>
      </c>
      <c r="K75" s="118">
        <f t="shared" si="17"/>
        <v>4.2959789473684208E-2</v>
      </c>
      <c r="L75" s="118">
        <f t="shared" si="15"/>
        <v>2.7514550567649204E-2</v>
      </c>
    </row>
    <row r="76" spans="2:12" ht="15" customHeight="1" thickTop="1">
      <c r="B76" s="47" t="s">
        <v>2</v>
      </c>
      <c r="C76" s="47" t="s">
        <v>47</v>
      </c>
      <c r="D76" s="85"/>
      <c r="E76" s="123">
        <f t="shared" si="11"/>
        <v>2.3043705177786956E-2</v>
      </c>
      <c r="F76" s="123">
        <f t="shared" si="16"/>
        <v>5.1056842105263157E-2</v>
      </c>
      <c r="G76" s="123">
        <f t="shared" si="12"/>
        <v>2.7283656756842876E-2</v>
      </c>
      <c r="H76" s="87"/>
      <c r="I76" s="123">
        <f t="shared" si="13"/>
        <v>1.6300685838045965E-2</v>
      </c>
      <c r="J76" s="123">
        <f t="shared" si="14"/>
        <v>2.0452502600855394E-2</v>
      </c>
      <c r="K76" s="123">
        <f t="shared" si="17"/>
        <v>5.1056842105263157E-2</v>
      </c>
      <c r="L76" s="123">
        <f t="shared" si="15"/>
        <v>2.3480741589417767E-2</v>
      </c>
    </row>
    <row r="77" spans="2:12" ht="15" customHeight="1">
      <c r="B77" s="54" t="s">
        <v>37</v>
      </c>
      <c r="C77" s="39" t="s">
        <v>48</v>
      </c>
      <c r="D77" s="88"/>
      <c r="E77" s="124">
        <f t="shared" si="11"/>
        <v>5.1178387714489543E-2</v>
      </c>
      <c r="F77" s="124">
        <f t="shared" si="16"/>
        <v>5.0360421052631582E-2</v>
      </c>
      <c r="G77" s="124">
        <f t="shared" si="12"/>
        <v>5.1054583691807667E-2</v>
      </c>
      <c r="H77" s="90"/>
      <c r="I77" s="124">
        <f t="shared" si="13"/>
        <v>1.4433882805919866E-2</v>
      </c>
      <c r="J77" s="124">
        <f t="shared" si="14"/>
        <v>3.7058236042076059E-2</v>
      </c>
      <c r="K77" s="124">
        <f t="shared" si="17"/>
        <v>5.0360421052631582E-2</v>
      </c>
      <c r="L77" s="124">
        <f t="shared" si="15"/>
        <v>3.8374460993646498E-2</v>
      </c>
    </row>
    <row r="78" spans="2:12" ht="15" customHeight="1">
      <c r="B78" s="39" t="s">
        <v>3</v>
      </c>
      <c r="C78" s="39" t="s">
        <v>49</v>
      </c>
      <c r="D78" s="88"/>
      <c r="E78" s="124">
        <f t="shared" si="11"/>
        <v>5.0576089813389402E-2</v>
      </c>
      <c r="F78" s="124">
        <f t="shared" si="16"/>
        <v>5.3171368421052634E-2</v>
      </c>
      <c r="G78" s="124">
        <f t="shared" si="12"/>
        <v>5.096890036006755E-2</v>
      </c>
      <c r="H78" s="90"/>
      <c r="I78" s="124">
        <f t="shared" si="13"/>
        <v>7.3998315485501141E-3</v>
      </c>
      <c r="J78" s="124">
        <f t="shared" si="14"/>
        <v>3.3984348630216162E-2</v>
      </c>
      <c r="K78" s="124">
        <f t="shared" si="17"/>
        <v>5.3171368421052634E-2</v>
      </c>
      <c r="L78" s="124">
        <f t="shared" si="15"/>
        <v>3.5882866368086658E-2</v>
      </c>
    </row>
    <row r="79" spans="2:12" ht="15" customHeight="1">
      <c r="B79" s="39" t="s">
        <v>6</v>
      </c>
      <c r="C79" s="39" t="s">
        <v>50</v>
      </c>
      <c r="D79" s="88"/>
      <c r="E79" s="124">
        <f t="shared" si="11"/>
        <v>4.8454736604963765E-2</v>
      </c>
      <c r="F79" s="124">
        <f t="shared" si="16"/>
        <v>4.3360000000000003E-2</v>
      </c>
      <c r="G79" s="124">
        <f t="shared" si="12"/>
        <v>4.7683618519580667E-2</v>
      </c>
      <c r="H79" s="90"/>
      <c r="I79" s="124">
        <f t="shared" si="13"/>
        <v>6.8321802430513778E-2</v>
      </c>
      <c r="J79" s="124">
        <f t="shared" si="14"/>
        <v>5.6089238238353947E-2</v>
      </c>
      <c r="K79" s="124">
        <f t="shared" si="17"/>
        <v>4.3360000000000003E-2</v>
      </c>
      <c r="L79" s="124">
        <f t="shared" si="15"/>
        <v>5.4829705239037602E-2</v>
      </c>
    </row>
    <row r="80" spans="2:12" ht="15" customHeight="1" thickBot="1">
      <c r="B80" s="55" t="s">
        <v>1</v>
      </c>
      <c r="C80" s="55" t="s">
        <v>51</v>
      </c>
      <c r="D80" s="92"/>
      <c r="E80" s="125">
        <f t="shared" si="11"/>
        <v>4.7274208688469189E-2</v>
      </c>
      <c r="F80" s="125">
        <f t="shared" si="16"/>
        <v>6.9296842105263157E-2</v>
      </c>
      <c r="G80" s="125">
        <f t="shared" si="12"/>
        <v>5.060746263900838E-2</v>
      </c>
      <c r="H80" s="93"/>
      <c r="I80" s="125">
        <f t="shared" si="13"/>
        <v>1.9028817230176874E-2</v>
      </c>
      <c r="J80" s="125">
        <f t="shared" si="14"/>
        <v>3.6420090162986939E-2</v>
      </c>
      <c r="K80" s="125">
        <f t="shared" si="17"/>
        <v>6.9296842105263157E-2</v>
      </c>
      <c r="L80" s="125">
        <f t="shared" si="15"/>
        <v>3.9673179877096135E-2</v>
      </c>
    </row>
    <row r="81" spans="2:12" ht="15" customHeight="1" thickTop="1">
      <c r="B81" s="95" t="s">
        <v>2</v>
      </c>
      <c r="C81" s="95" t="s">
        <v>52</v>
      </c>
      <c r="D81" s="127"/>
      <c r="E81" s="126">
        <f t="shared" si="11"/>
        <v>4.6196635752637702E-2</v>
      </c>
      <c r="F81" s="126">
        <f t="shared" si="16"/>
        <v>2.8346736842105265E-2</v>
      </c>
      <c r="G81" s="126">
        <f t="shared" si="12"/>
        <v>4.3494949494949496E-2</v>
      </c>
      <c r="H81" s="97"/>
      <c r="I81" s="126">
        <f t="shared" si="13"/>
        <v>3.5920466851161112E-2</v>
      </c>
      <c r="J81" s="126">
        <f t="shared" si="14"/>
        <v>4.22477170269333E-2</v>
      </c>
      <c r="K81" s="126">
        <f t="shared" si="17"/>
        <v>2.8346736842105265E-2</v>
      </c>
      <c r="L81" s="126">
        <f t="shared" si="15"/>
        <v>4.0872242474742214E-2</v>
      </c>
    </row>
    <row r="82" spans="2:12" ht="15" customHeight="1">
      <c r="B82" s="39" t="s">
        <v>37</v>
      </c>
      <c r="C82" s="39" t="s">
        <v>53</v>
      </c>
      <c r="D82" s="104"/>
      <c r="E82" s="128">
        <f t="shared" si="11"/>
        <v>0</v>
      </c>
      <c r="F82" s="128">
        <f t="shared" si="16"/>
        <v>0</v>
      </c>
      <c r="G82" s="128">
        <f t="shared" si="12"/>
        <v>0</v>
      </c>
      <c r="H82" s="104"/>
      <c r="I82" s="128">
        <f t="shared" si="13"/>
        <v>0</v>
      </c>
      <c r="J82" s="128">
        <f t="shared" si="14"/>
        <v>0</v>
      </c>
      <c r="K82" s="128">
        <f t="shared" si="17"/>
        <v>0</v>
      </c>
      <c r="L82" s="128">
        <f t="shared" si="15"/>
        <v>0</v>
      </c>
    </row>
    <row r="83" spans="2:12" ht="15" customHeight="1">
      <c r="B83" s="39" t="s">
        <v>3</v>
      </c>
      <c r="C83" s="39" t="s">
        <v>54</v>
      </c>
      <c r="D83" s="104"/>
      <c r="E83" s="128">
        <f t="shared" si="11"/>
        <v>0</v>
      </c>
      <c r="F83" s="128">
        <f t="shared" si="16"/>
        <v>0</v>
      </c>
      <c r="G83" s="128">
        <f t="shared" si="12"/>
        <v>0</v>
      </c>
      <c r="H83" s="104"/>
      <c r="I83" s="128">
        <f t="shared" si="13"/>
        <v>0</v>
      </c>
      <c r="J83" s="128">
        <f t="shared" si="14"/>
        <v>0</v>
      </c>
      <c r="K83" s="128">
        <f t="shared" si="17"/>
        <v>0</v>
      </c>
      <c r="L83" s="128">
        <f t="shared" si="15"/>
        <v>0</v>
      </c>
    </row>
    <row r="84" spans="2:12" ht="15" customHeight="1">
      <c r="B84" s="39" t="s">
        <v>6</v>
      </c>
      <c r="C84" s="39" t="s">
        <v>55</v>
      </c>
      <c r="D84" s="88"/>
      <c r="E84" s="128">
        <f t="shared" si="11"/>
        <v>0</v>
      </c>
      <c r="F84" s="128">
        <f t="shared" si="16"/>
        <v>0</v>
      </c>
      <c r="G84" s="128">
        <f t="shared" si="12"/>
        <v>0</v>
      </c>
      <c r="H84" s="104"/>
      <c r="I84" s="128">
        <f t="shared" si="13"/>
        <v>0</v>
      </c>
      <c r="J84" s="128">
        <f t="shared" si="14"/>
        <v>0</v>
      </c>
      <c r="K84" s="128">
        <f t="shared" si="17"/>
        <v>0</v>
      </c>
      <c r="L84" s="128">
        <f t="shared" si="15"/>
        <v>0</v>
      </c>
    </row>
    <row r="85" spans="2:12" ht="15" customHeight="1" thickBot="1">
      <c r="B85" s="106" t="s">
        <v>1</v>
      </c>
      <c r="C85" s="40" t="s">
        <v>56</v>
      </c>
      <c r="D85" s="99"/>
      <c r="E85" s="129">
        <f t="shared" si="11"/>
        <v>0</v>
      </c>
      <c r="F85" s="129">
        <f t="shared" si="16"/>
        <v>0</v>
      </c>
      <c r="G85" s="129">
        <f t="shared" si="12"/>
        <v>0</v>
      </c>
      <c r="H85" s="108"/>
      <c r="I85" s="129">
        <f t="shared" si="13"/>
        <v>0</v>
      </c>
      <c r="J85" s="129">
        <f t="shared" si="14"/>
        <v>0</v>
      </c>
      <c r="K85" s="129">
        <f t="shared" si="17"/>
        <v>0</v>
      </c>
      <c r="L85" s="129">
        <f t="shared" si="15"/>
        <v>0</v>
      </c>
    </row>
    <row r="86" spans="2:12" ht="15" customHeight="1" thickTop="1">
      <c r="B86" s="70" t="s">
        <v>2</v>
      </c>
      <c r="C86" s="47" t="s">
        <v>57</v>
      </c>
      <c r="D86" s="85"/>
      <c r="E86" s="130">
        <f t="shared" si="11"/>
        <v>0</v>
      </c>
      <c r="F86" s="130">
        <f t="shared" si="16"/>
        <v>0</v>
      </c>
      <c r="G86" s="130">
        <f t="shared" si="12"/>
        <v>0</v>
      </c>
      <c r="H86" s="111"/>
      <c r="I86" s="130">
        <f t="shared" si="13"/>
        <v>0</v>
      </c>
      <c r="J86" s="130">
        <f t="shared" si="14"/>
        <v>0</v>
      </c>
      <c r="K86" s="130">
        <f t="shared" si="17"/>
        <v>0</v>
      </c>
      <c r="L86" s="130">
        <f t="shared" si="15"/>
        <v>0</v>
      </c>
    </row>
    <row r="87" spans="2:12" ht="15" customHeight="1" thickBot="1">
      <c r="B87" s="69" t="s">
        <v>37</v>
      </c>
      <c r="C87" s="55" t="s">
        <v>58</v>
      </c>
      <c r="D87" s="92"/>
      <c r="E87" s="131">
        <f t="shared" si="11"/>
        <v>0</v>
      </c>
      <c r="F87" s="131">
        <f t="shared" si="16"/>
        <v>0</v>
      </c>
      <c r="G87" s="131">
        <f t="shared" si="12"/>
        <v>0</v>
      </c>
      <c r="H87" s="114"/>
      <c r="I87" s="131">
        <f t="shared" si="13"/>
        <v>0</v>
      </c>
      <c r="J87" s="131">
        <f t="shared" si="14"/>
        <v>0</v>
      </c>
      <c r="K87" s="131">
        <f t="shared" si="17"/>
        <v>0</v>
      </c>
      <c r="L87" s="131">
        <f t="shared" si="15"/>
        <v>0</v>
      </c>
    </row>
    <row r="88" spans="2:12" ht="15" customHeight="1" thickTop="1">
      <c r="B88" s="719" t="s">
        <v>59</v>
      </c>
      <c r="C88" s="719"/>
      <c r="D88" s="116"/>
      <c r="E88" s="126">
        <f>SUM(E65:E87)</f>
        <v>0.66955844253369889</v>
      </c>
      <c r="F88" s="126">
        <f>SUM(F68:F87)</f>
        <v>0.70513557894736834</v>
      </c>
      <c r="G88" s="132">
        <f>SUM(G65:G87)</f>
        <v>0.6749432495300004</v>
      </c>
      <c r="H88" s="97"/>
      <c r="I88" s="132">
        <f>SUM(I65:I87)</f>
        <v>0.41069829142100828</v>
      </c>
      <c r="J88" s="126">
        <f>SUM(J65:J87)</f>
        <v>0.57008385157785224</v>
      </c>
      <c r="K88" s="126">
        <f>SUM(K68:K87)</f>
        <v>0.70513557894736834</v>
      </c>
      <c r="L88" s="132">
        <f>SUM(L65:L87)</f>
        <v>0.58344695344234976</v>
      </c>
    </row>
  </sheetData>
  <mergeCells count="27">
    <mergeCell ref="R6:T6"/>
    <mergeCell ref="B5:C5"/>
    <mergeCell ref="B6:C6"/>
    <mergeCell ref="B4:L4"/>
    <mergeCell ref="J5:L5"/>
    <mergeCell ref="D5:G5"/>
    <mergeCell ref="N6:P6"/>
    <mergeCell ref="J63:L63"/>
    <mergeCell ref="J34:L34"/>
    <mergeCell ref="B88:C88"/>
    <mergeCell ref="B64:C64"/>
    <mergeCell ref="B65:C65"/>
    <mergeCell ref="B34:C34"/>
    <mergeCell ref="H34:I34"/>
    <mergeCell ref="B63:C63"/>
    <mergeCell ref="D63:G63"/>
    <mergeCell ref="H63:I63"/>
    <mergeCell ref="B1:L1"/>
    <mergeCell ref="B62:L62"/>
    <mergeCell ref="B35:C35"/>
    <mergeCell ref="B36:C36"/>
    <mergeCell ref="B59:C59"/>
    <mergeCell ref="B7:C7"/>
    <mergeCell ref="B30:C30"/>
    <mergeCell ref="H5:I5"/>
    <mergeCell ref="B33:L33"/>
    <mergeCell ref="D34:G34"/>
  </mergeCells>
  <phoneticPr fontId="0" type="noConversion"/>
  <printOptions horizontalCentered="1"/>
  <pageMargins left="0.25" right="0.25" top="1" bottom="1" header="0.5" footer="0.5"/>
  <pageSetup scale="90" orientation="landscape" horizontalDpi="4294967293" verticalDpi="300" r:id="rId1"/>
  <headerFooter alignWithMargins="0"/>
  <rowBreaks count="2" manualBreakCount="2">
    <brk id="31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PEO STL DAILY BIZ </vt:lpstr>
      <vt:lpstr>Large Orders</vt:lpstr>
      <vt:lpstr>PEO STL Detail</vt:lpstr>
      <vt:lpstr>Sheet2</vt:lpstr>
      <vt:lpstr>Sheet1</vt:lpstr>
      <vt:lpstr>CRITERIA-TOTAL</vt:lpstr>
      <vt:lpstr>'PEO STL DAILY BIZ '!Print_Area</vt:lpstr>
      <vt:lpstr>'PEO STL Detail'!Print_Area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D. Lieberman</dc:creator>
  <cp:lastModifiedBy>elj45813</cp:lastModifiedBy>
  <cp:lastPrinted>2010-12-27T20:43:04Z</cp:lastPrinted>
  <dcterms:created xsi:type="dcterms:W3CDTF">2006-09-25T06:31:11Z</dcterms:created>
  <dcterms:modified xsi:type="dcterms:W3CDTF">2010-12-27T20:43:40Z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1099106530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adam.hutchison@pb.com</vt:lpwstr>
  </property>
  <property fmtid="{D5CDD505-2E9C-101B-9397-08002B2CF9AE}" pid="6" name="_AuthorEmailDisplayName">
    <vt:lpwstr>Adam C Hutchison</vt:lpwstr>
  </property>
  <property fmtid="{D5CDD505-2E9C-101B-9397-08002B2CF9AE}" pid="7" name="_PreviousAdHocReviewCycleID">
    <vt:i4>1352904714</vt:i4>
  </property>
  <property fmtid="{D5CDD505-2E9C-101B-9397-08002B2CF9AE}" pid="8" name="_ReviewingToolsShownOnce">
    <vt:lpwstr/>
  </property>
</Properties>
</file>