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All Articles" sheetId="1" r:id="rId1"/>
    <sheet name="ACF Articles" sheetId="2" r:id="rId2"/>
    <sheet name="Exec Summary" sheetId="3" r:id="rId3"/>
  </sheets>
  <definedNames/>
  <calcPr fullCalcOnLoad="1"/>
</workbook>
</file>

<file path=xl/sharedStrings.xml><?xml version="1.0" encoding="utf-8"?>
<sst xmlns="http://schemas.openxmlformats.org/spreadsheetml/2006/main" count="267" uniqueCount="38">
  <si>
    <t>Month</t>
  </si>
  <si>
    <t># of Articles</t>
  </si>
  <si>
    <t>Audience</t>
  </si>
  <si>
    <t>Matte Stories</t>
  </si>
  <si>
    <t>% of total</t>
  </si>
  <si>
    <t>2009 Totals</t>
  </si>
  <si>
    <t>NA</t>
  </si>
  <si>
    <t>2008 Total (Q3Q4)*</t>
  </si>
  <si>
    <t>*Tracking started in July 2008</t>
  </si>
  <si>
    <t>ACF Audience</t>
  </si>
  <si>
    <t>ACF Articles</t>
  </si>
  <si>
    <t>ACF</t>
  </si>
  <si>
    <t>Media Mentions</t>
  </si>
  <si>
    <t xml:space="preserve">2010 Totals </t>
  </si>
  <si>
    <t>2008 Month</t>
  </si>
  <si>
    <t>2009 Month</t>
  </si>
  <si>
    <t>2010 Month</t>
  </si>
  <si>
    <t>% incr vs 09</t>
  </si>
  <si>
    <t>2008 Total (Q3/Q4)*</t>
  </si>
  <si>
    <t>% Increase/Decline</t>
  </si>
  <si>
    <t>Year</t>
  </si>
  <si>
    <t>*Measurement for 2008 is only July-Dec</t>
  </si>
  <si>
    <t xml:space="preserve">A media mention is defined as any instance of Aviva being mentioned in the Canadian media, be it print, radio, television or online. </t>
  </si>
  <si>
    <t>Once Aviva is mentioned, the article or broadcast is counted as a media mention and the outlet's audience reach is counted.</t>
  </si>
  <si>
    <t>Incr vs. YAG</t>
  </si>
  <si>
    <t>Specific 2010 Programs</t>
  </si>
  <si>
    <t>Mention</t>
  </si>
  <si>
    <t>Our two largest PR programs - the matte stories and Aviva Community Fund, are broken out individualy.</t>
  </si>
  <si>
    <t>2010 Totals</t>
  </si>
  <si>
    <t>Matte Program 2009 vs. 2010</t>
  </si>
  <si>
    <t>Media mentions</t>
  </si>
  <si>
    <t xml:space="preserve">Total Program </t>
  </si>
  <si>
    <t>YTD Nov 2010</t>
  </si>
  <si>
    <t>Total ACF (Oct 09- Present)</t>
  </si>
  <si>
    <t>Total Program</t>
  </si>
  <si>
    <t>YTD Dec 2009</t>
  </si>
  <si>
    <t>ACF Year 2 (May - Dec 2010)</t>
  </si>
  <si>
    <t>YTD Dec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</si>
</sst>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0.0%"/>
    <numFmt numFmtId="170" formatCode="_-* #,##0.0_-;\-* #,##0.0_-;_-* &quot;-&quot;??_-;_-@_-"/>
    <numFmt numFmtId="171" formatCode="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33">
    <font>
      <sz val="10"/>
      <name val="Arial"/>
      <family val="0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rebuchet MS"/>
      <family val="2"/>
    </font>
    <font>
      <b/>
      <sz val="9"/>
      <name val="Trebuchet MS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color indexed="9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17" fontId="3" fillId="0" borderId="13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9" fontId="3" fillId="0" borderId="0" xfId="59" applyFont="1" applyBorder="1" applyAlignment="1">
      <alignment/>
    </xf>
    <xf numFmtId="9" fontId="3" fillId="0" borderId="14" xfId="59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0" xfId="42" applyNumberFormat="1" applyFont="1" applyFill="1" applyBorder="1" applyAlignment="1">
      <alignment horizontal="right"/>
    </xf>
    <xf numFmtId="164" fontId="3" fillId="0" borderId="0" xfId="42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9" fontId="3" fillId="0" borderId="14" xfId="59" applyFont="1" applyBorder="1" applyAlignment="1">
      <alignment/>
    </xf>
    <xf numFmtId="166" fontId="4" fillId="0" borderId="0" xfId="42" applyNumberFormat="1" applyFont="1" applyFill="1" applyBorder="1" applyAlignment="1">
      <alignment/>
    </xf>
    <xf numFmtId="17" fontId="1" fillId="0" borderId="13" xfId="0" applyNumberFormat="1" applyFont="1" applyFill="1" applyBorder="1" applyAlignment="1">
      <alignment vertical="top"/>
    </xf>
    <xf numFmtId="17" fontId="4" fillId="20" borderId="13" xfId="0" applyNumberFormat="1" applyFont="1" applyFill="1" applyBorder="1" applyAlignment="1">
      <alignment vertical="top"/>
    </xf>
    <xf numFmtId="0" fontId="4" fillId="20" borderId="0" xfId="0" applyFont="1" applyFill="1" applyBorder="1" applyAlignment="1">
      <alignment/>
    </xf>
    <xf numFmtId="166" fontId="4" fillId="20" borderId="0" xfId="42" applyNumberFormat="1" applyFont="1" applyFill="1" applyBorder="1" applyAlignment="1">
      <alignment/>
    </xf>
    <xf numFmtId="0" fontId="3" fillId="20" borderId="0" xfId="0" applyFont="1" applyFill="1" applyBorder="1" applyAlignment="1">
      <alignment horizontal="right"/>
    </xf>
    <xf numFmtId="0" fontId="3" fillId="20" borderId="14" xfId="0" applyFont="1" applyFill="1" applyBorder="1" applyAlignment="1">
      <alignment horizontal="right"/>
    </xf>
    <xf numFmtId="0" fontId="4" fillId="20" borderId="15" xfId="0" applyFont="1" applyFill="1" applyBorder="1" applyAlignment="1">
      <alignment/>
    </xf>
    <xf numFmtId="0" fontId="4" fillId="20" borderId="16" xfId="0" applyFont="1" applyFill="1" applyBorder="1" applyAlignment="1">
      <alignment/>
    </xf>
    <xf numFmtId="166" fontId="4" fillId="20" borderId="16" xfId="42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 vertical="top"/>
    </xf>
    <xf numFmtId="9" fontId="0" fillId="0" borderId="0" xfId="59" applyFont="1" applyAlignment="1">
      <alignment/>
    </xf>
    <xf numFmtId="9" fontId="4" fillId="20" borderId="17" xfId="59" applyFont="1" applyFill="1" applyBorder="1" applyAlignment="1">
      <alignment/>
    </xf>
    <xf numFmtId="9" fontId="4" fillId="20" borderId="16" xfId="59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/>
    </xf>
    <xf numFmtId="0" fontId="4" fillId="20" borderId="18" xfId="0" applyFont="1" applyFill="1" applyBorder="1" applyAlignment="1">
      <alignment horizontal="right"/>
    </xf>
    <xf numFmtId="0" fontId="4" fillId="20" borderId="0" xfId="0" applyFont="1" applyFill="1" applyBorder="1" applyAlignment="1">
      <alignment horizontal="right"/>
    </xf>
    <xf numFmtId="0" fontId="4" fillId="20" borderId="14" xfId="0" applyFont="1" applyFill="1" applyBorder="1" applyAlignment="1">
      <alignment horizontal="right"/>
    </xf>
    <xf numFmtId="17" fontId="3" fillId="0" borderId="13" xfId="0" applyNumberFormat="1" applyFont="1" applyFill="1" applyBorder="1" applyAlignment="1">
      <alignment horizontal="right" vertical="top"/>
    </xf>
    <xf numFmtId="9" fontId="3" fillId="0" borderId="0" xfId="59" applyFont="1" applyFill="1" applyBorder="1" applyAlignment="1">
      <alignment/>
    </xf>
    <xf numFmtId="3" fontId="3" fillId="0" borderId="0" xfId="0" applyNumberFormat="1" applyFont="1" applyFill="1" applyAlignment="1">
      <alignment vertical="top"/>
    </xf>
    <xf numFmtId="3" fontId="3" fillId="0" borderId="19" xfId="0" applyNumberFormat="1" applyFont="1" applyFill="1" applyBorder="1" applyAlignment="1">
      <alignment horizontal="right"/>
    </xf>
    <xf numFmtId="164" fontId="3" fillId="0" borderId="0" xfId="42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9" fontId="0" fillId="0" borderId="0" xfId="59" applyFont="1" applyAlignment="1">
      <alignment/>
    </xf>
    <xf numFmtId="0" fontId="0" fillId="0" borderId="14" xfId="0" applyBorder="1" applyAlignment="1">
      <alignment/>
    </xf>
    <xf numFmtId="0" fontId="4" fillId="20" borderId="13" xfId="0" applyFont="1" applyFill="1" applyBorder="1" applyAlignment="1">
      <alignment/>
    </xf>
    <xf numFmtId="166" fontId="4" fillId="20" borderId="18" xfId="42" applyNumberFormat="1" applyFont="1" applyFill="1" applyBorder="1" applyAlignment="1">
      <alignment/>
    </xf>
    <xf numFmtId="9" fontId="4" fillId="20" borderId="0" xfId="59" applyFont="1" applyFill="1" applyBorder="1" applyAlignment="1">
      <alignment/>
    </xf>
    <xf numFmtId="9" fontId="4" fillId="20" borderId="14" xfId="59" applyFont="1" applyFill="1" applyBorder="1" applyAlignment="1">
      <alignment/>
    </xf>
    <xf numFmtId="0" fontId="0" fillId="0" borderId="0" xfId="0" applyBorder="1" applyAlignment="1">
      <alignment/>
    </xf>
    <xf numFmtId="166" fontId="4" fillId="20" borderId="15" xfId="42" applyNumberFormat="1" applyFont="1" applyFill="1" applyBorder="1" applyAlignment="1">
      <alignment/>
    </xf>
    <xf numFmtId="0" fontId="0" fillId="0" borderId="13" xfId="0" applyBorder="1" applyAlignment="1">
      <alignment/>
    </xf>
    <xf numFmtId="166" fontId="3" fillId="0" borderId="18" xfId="42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" fontId="3" fillId="0" borderId="13" xfId="0" applyNumberFormat="1" applyFont="1" applyFill="1" applyBorder="1" applyAlignment="1">
      <alignment/>
    </xf>
    <xf numFmtId="3" fontId="3" fillId="0" borderId="0" xfId="0" applyNumberFormat="1" applyFont="1" applyAlignment="1">
      <alignment vertical="top"/>
    </xf>
    <xf numFmtId="0" fontId="3" fillId="0" borderId="13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66" fontId="4" fillId="20" borderId="16" xfId="42" applyNumberFormat="1" applyFont="1" applyFill="1" applyBorder="1" applyAlignment="1">
      <alignment horizontal="right"/>
    </xf>
    <xf numFmtId="166" fontId="3" fillId="0" borderId="0" xfId="42" applyNumberFormat="1" applyFont="1" applyAlignment="1">
      <alignment/>
    </xf>
    <xf numFmtId="0" fontId="2" fillId="0" borderId="18" xfId="0" applyFont="1" applyFill="1" applyBorder="1" applyAlignment="1">
      <alignment/>
    </xf>
    <xf numFmtId="166" fontId="3" fillId="0" borderId="18" xfId="42" applyNumberFormat="1" applyFont="1" applyFill="1" applyBorder="1" applyAlignment="1">
      <alignment horizontal="right"/>
    </xf>
    <xf numFmtId="169" fontId="3" fillId="0" borderId="14" xfId="59" applyNumberFormat="1" applyFont="1" applyFill="1" applyBorder="1" applyAlignment="1">
      <alignment/>
    </xf>
    <xf numFmtId="169" fontId="4" fillId="20" borderId="17" xfId="59" applyNumberFormat="1" applyFont="1" applyFill="1" applyBorder="1" applyAlignment="1">
      <alignment/>
    </xf>
    <xf numFmtId="0" fontId="2" fillId="24" borderId="10" xfId="0" applyFont="1" applyFill="1" applyBorder="1" applyAlignment="1">
      <alignment horizontal="left"/>
    </xf>
    <xf numFmtId="9" fontId="3" fillId="0" borderId="0" xfId="59" applyFont="1" applyAlignment="1">
      <alignment/>
    </xf>
    <xf numFmtId="166" fontId="4" fillId="20" borderId="20" xfId="0" applyNumberFormat="1" applyFont="1" applyFill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3" xfId="0" applyNumberFormat="1" applyBorder="1" applyAlignment="1">
      <alignment/>
    </xf>
    <xf numFmtId="9" fontId="0" fillId="0" borderId="17" xfId="59" applyFont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166" fontId="9" fillId="0" borderId="13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0" fontId="10" fillId="24" borderId="11" xfId="0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6" xfId="42" applyNumberFormat="1" applyFont="1" applyBorder="1" applyAlignment="1">
      <alignment/>
    </xf>
    <xf numFmtId="9" fontId="0" fillId="0" borderId="0" xfId="59" applyFont="1" applyBorder="1" applyAlignment="1">
      <alignment/>
    </xf>
    <xf numFmtId="9" fontId="0" fillId="0" borderId="16" xfId="59" applyFont="1" applyBorder="1" applyAlignment="1">
      <alignment/>
    </xf>
    <xf numFmtId="9" fontId="0" fillId="0" borderId="14" xfId="59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16" xfId="59" applyFont="1" applyFill="1" applyBorder="1" applyAlignment="1">
      <alignment/>
    </xf>
    <xf numFmtId="166" fontId="0" fillId="0" borderId="0" xfId="42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4" fillId="0" borderId="0" xfId="0" applyFont="1" applyAlignment="1">
      <alignment/>
    </xf>
    <xf numFmtId="9" fontId="0" fillId="0" borderId="0" xfId="59" applyFont="1" applyFill="1" applyBorder="1" applyAlignment="1">
      <alignment/>
    </xf>
    <xf numFmtId="9" fontId="0" fillId="0" borderId="0" xfId="59" applyNumberFormat="1" applyFont="1" applyBorder="1" applyAlignment="1">
      <alignment/>
    </xf>
    <xf numFmtId="0" fontId="10" fillId="25" borderId="10" xfId="0" applyFont="1" applyFill="1" applyBorder="1" applyAlignment="1">
      <alignment/>
    </xf>
    <xf numFmtId="166" fontId="10" fillId="25" borderId="11" xfId="42" applyNumberFormat="1" applyFont="1" applyFill="1" applyBorder="1" applyAlignment="1">
      <alignment/>
    </xf>
    <xf numFmtId="9" fontId="10" fillId="25" borderId="11" xfId="59" applyFont="1" applyFill="1" applyBorder="1" applyAlignment="1">
      <alignment/>
    </xf>
    <xf numFmtId="9" fontId="10" fillId="25" borderId="11" xfId="59" applyNumberFormat="1" applyFont="1" applyFill="1" applyBorder="1" applyAlignment="1">
      <alignment/>
    </xf>
    <xf numFmtId="0" fontId="10" fillId="25" borderId="11" xfId="0" applyFont="1" applyFill="1" applyBorder="1" applyAlignment="1">
      <alignment/>
    </xf>
    <xf numFmtId="9" fontId="10" fillId="25" borderId="12" xfId="59" applyFont="1" applyFill="1" applyBorder="1" applyAlignment="1">
      <alignment/>
    </xf>
    <xf numFmtId="9" fontId="0" fillId="0" borderId="14" xfId="59" applyNumberFormat="1" applyFont="1" applyBorder="1" applyAlignment="1">
      <alignment/>
    </xf>
    <xf numFmtId="9" fontId="0" fillId="0" borderId="17" xfId="59" applyNumberFormat="1" applyFont="1" applyBorder="1" applyAlignment="1">
      <alignment/>
    </xf>
    <xf numFmtId="9" fontId="0" fillId="0" borderId="0" xfId="59" applyFont="1" applyFill="1" applyBorder="1" applyAlignment="1">
      <alignment horizontal="right"/>
    </xf>
    <xf numFmtId="9" fontId="0" fillId="0" borderId="14" xfId="59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59" applyFont="1" applyBorder="1" applyAlignment="1">
      <alignment horizontal="right"/>
    </xf>
    <xf numFmtId="9" fontId="0" fillId="0" borderId="14" xfId="59" applyFont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wrapText="1"/>
    </xf>
    <xf numFmtId="9" fontId="3" fillId="0" borderId="0" xfId="59" applyFont="1" applyBorder="1" applyAlignment="1">
      <alignment horizontal="right"/>
    </xf>
    <xf numFmtId="3" fontId="3" fillId="0" borderId="0" xfId="0" applyNumberFormat="1" applyFont="1" applyAlignment="1">
      <alignment horizontal="right" vertical="top"/>
    </xf>
    <xf numFmtId="9" fontId="3" fillId="0" borderId="14" xfId="59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vertical="top"/>
    </xf>
    <xf numFmtId="166" fontId="4" fillId="20" borderId="0" xfId="42" applyNumberFormat="1" applyFont="1" applyFill="1" applyBorder="1" applyAlignment="1">
      <alignment horizontal="right"/>
    </xf>
    <xf numFmtId="9" fontId="4" fillId="20" borderId="0" xfId="59" applyFont="1" applyFill="1" applyBorder="1" applyAlignment="1">
      <alignment horizontal="right"/>
    </xf>
    <xf numFmtId="9" fontId="4" fillId="20" borderId="14" xfId="59" applyFont="1" applyFill="1" applyBorder="1" applyAlignment="1">
      <alignment horizontal="right"/>
    </xf>
    <xf numFmtId="17" fontId="3" fillId="0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top"/>
    </xf>
    <xf numFmtId="169" fontId="3" fillId="0" borderId="14" xfId="59" applyNumberFormat="1" applyFont="1" applyFill="1" applyBorder="1" applyAlignment="1">
      <alignment horizontal="right"/>
    </xf>
    <xf numFmtId="0" fontId="4" fillId="20" borderId="13" xfId="0" applyFont="1" applyFill="1" applyBorder="1" applyAlignment="1">
      <alignment horizontal="left"/>
    </xf>
    <xf numFmtId="3" fontId="3" fillId="0" borderId="0" xfId="0" applyNumberFormat="1" applyFont="1" applyAlignment="1">
      <alignment/>
    </xf>
    <xf numFmtId="166" fontId="10" fillId="24" borderId="13" xfId="0" applyNumberFormat="1" applyFont="1" applyFill="1" applyBorder="1" applyAlignment="1">
      <alignment/>
    </xf>
    <xf numFmtId="3" fontId="13" fillId="24" borderId="0" xfId="0" applyNumberFormat="1" applyFont="1" applyFill="1" applyBorder="1" applyAlignment="1">
      <alignment horizontal="right"/>
    </xf>
    <xf numFmtId="0" fontId="10" fillId="24" borderId="14" xfId="0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0" fontId="12" fillId="0" borderId="0" xfId="0" applyFont="1" applyAlignment="1">
      <alignment/>
    </xf>
    <xf numFmtId="166" fontId="0" fillId="0" borderId="0" xfId="0" applyNumberFormat="1" applyFont="1" applyFill="1" applyBorder="1" applyAlignment="1">
      <alignment/>
    </xf>
    <xf numFmtId="9" fontId="0" fillId="0" borderId="0" xfId="59" applyNumberFormat="1" applyFont="1" applyAlignment="1">
      <alignment/>
    </xf>
    <xf numFmtId="0" fontId="0" fillId="0" borderId="0" xfId="0" applyFont="1" applyFill="1" applyBorder="1" applyAlignment="1">
      <alignment/>
    </xf>
    <xf numFmtId="9" fontId="0" fillId="0" borderId="0" xfId="59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7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9" fontId="0" fillId="0" borderId="13" xfId="59" applyFont="1" applyBorder="1" applyAlignment="1">
      <alignment/>
    </xf>
    <xf numFmtId="0" fontId="9" fillId="0" borderId="13" xfId="0" applyFont="1" applyBorder="1" applyAlignment="1">
      <alignment/>
    </xf>
    <xf numFmtId="166" fontId="0" fillId="0" borderId="15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0" fillId="24" borderId="21" xfId="0" applyFont="1" applyFill="1" applyBorder="1" applyAlignment="1">
      <alignment/>
    </xf>
    <xf numFmtId="0" fontId="10" fillId="24" borderId="22" xfId="0" applyFont="1" applyFill="1" applyBorder="1" applyAlignment="1">
      <alignment/>
    </xf>
    <xf numFmtId="0" fontId="10" fillId="24" borderId="23" xfId="0" applyFont="1" applyFill="1" applyBorder="1" applyAlignment="1">
      <alignment/>
    </xf>
    <xf numFmtId="166" fontId="10" fillId="24" borderId="18" xfId="0" applyNumberFormat="1" applyFont="1" applyFill="1" applyBorder="1" applyAlignment="1">
      <alignment/>
    </xf>
    <xf numFmtId="0" fontId="10" fillId="24" borderId="19" xfId="0" applyFont="1" applyFill="1" applyBorder="1" applyAlignment="1">
      <alignment/>
    </xf>
    <xf numFmtId="166" fontId="0" fillId="0" borderId="24" xfId="0" applyNumberFormat="1" applyBorder="1" applyAlignment="1">
      <alignment/>
    </xf>
    <xf numFmtId="0" fontId="0" fillId="0" borderId="25" xfId="0" applyFon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17" xfId="42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top"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9" fontId="9" fillId="0" borderId="0" xfId="59" applyFont="1" applyFill="1" applyBorder="1" applyAlignment="1">
      <alignment/>
    </xf>
    <xf numFmtId="166" fontId="0" fillId="0" borderId="15" xfId="42" applyNumberFormat="1" applyFont="1" applyFill="1" applyBorder="1" applyAlignment="1">
      <alignment/>
    </xf>
    <xf numFmtId="166" fontId="0" fillId="0" borderId="17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1">
      <selection activeCell="J39" sqref="J39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3" width="15.7109375" style="0" customWidth="1"/>
    <col min="4" max="4" width="14.8515625" style="0" customWidth="1"/>
    <col min="5" max="5" width="13.28125" style="0" customWidth="1"/>
    <col min="6" max="6" width="13.421875" style="0" customWidth="1"/>
    <col min="7" max="7" width="13.8515625" style="0" customWidth="1"/>
    <col min="8" max="8" width="12.57421875" style="0" customWidth="1"/>
    <col min="9" max="9" width="12.00390625" style="0" customWidth="1"/>
    <col min="10" max="10" width="13.7109375" style="0" customWidth="1"/>
    <col min="11" max="11" width="12.140625" style="0" customWidth="1"/>
    <col min="12" max="12" width="13.00390625" style="0" customWidth="1"/>
    <col min="13" max="13" width="13.7109375" style="0" customWidth="1"/>
    <col min="14" max="14" width="14.8515625" style="0" customWidth="1"/>
    <col min="15" max="15" width="14.140625" style="0" customWidth="1"/>
    <col min="16" max="16" width="10.57421875" style="0" customWidth="1"/>
  </cols>
  <sheetData>
    <row r="1" spans="1:11" ht="16.5" customHeight="1" thickTop="1">
      <c r="A1" s="3" t="s">
        <v>14</v>
      </c>
      <c r="B1" s="4" t="s">
        <v>12</v>
      </c>
      <c r="C1" s="4" t="s">
        <v>2</v>
      </c>
      <c r="D1" s="4" t="s">
        <v>3</v>
      </c>
      <c r="E1" s="4" t="s">
        <v>4</v>
      </c>
      <c r="F1" s="4" t="s">
        <v>2</v>
      </c>
      <c r="G1" s="5" t="s">
        <v>4</v>
      </c>
      <c r="H1" s="4" t="s">
        <v>11</v>
      </c>
      <c r="I1" s="4" t="s">
        <v>4</v>
      </c>
      <c r="J1" s="4" t="s">
        <v>2</v>
      </c>
      <c r="K1" s="5" t="s">
        <v>4</v>
      </c>
    </row>
    <row r="2" spans="1:11" ht="16.5" customHeight="1">
      <c r="A2" s="71">
        <v>2008</v>
      </c>
      <c r="B2" s="69"/>
      <c r="C2" s="69"/>
      <c r="D2" s="78"/>
      <c r="E2" s="69"/>
      <c r="F2" s="69"/>
      <c r="G2" s="70"/>
      <c r="H2" s="69"/>
      <c r="I2" s="69"/>
      <c r="J2" s="69"/>
      <c r="K2" s="70"/>
    </row>
    <row r="3" spans="1:11" ht="16.5" customHeight="1">
      <c r="A3" s="6">
        <v>39630</v>
      </c>
      <c r="B3" s="7">
        <v>23</v>
      </c>
      <c r="C3" s="20">
        <v>8621417</v>
      </c>
      <c r="D3" s="38" t="s">
        <v>6</v>
      </c>
      <c r="E3" s="14" t="s">
        <v>6</v>
      </c>
      <c r="F3" s="14" t="s">
        <v>6</v>
      </c>
      <c r="G3" s="15" t="s">
        <v>6</v>
      </c>
      <c r="H3" s="14" t="s">
        <v>6</v>
      </c>
      <c r="I3" s="14" t="s">
        <v>6</v>
      </c>
      <c r="J3" s="14" t="s">
        <v>6</v>
      </c>
      <c r="K3" s="15" t="s">
        <v>6</v>
      </c>
    </row>
    <row r="4" spans="1:11" ht="16.5" customHeight="1">
      <c r="A4" s="6">
        <v>39661</v>
      </c>
      <c r="B4" s="7">
        <v>15</v>
      </c>
      <c r="C4" s="20">
        <v>5557848</v>
      </c>
      <c r="D4" s="38" t="s">
        <v>6</v>
      </c>
      <c r="E4" s="14" t="s">
        <v>6</v>
      </c>
      <c r="F4" s="14" t="s">
        <v>6</v>
      </c>
      <c r="G4" s="15" t="s">
        <v>6</v>
      </c>
      <c r="H4" s="14" t="s">
        <v>6</v>
      </c>
      <c r="I4" s="14" t="s">
        <v>6</v>
      </c>
      <c r="J4" s="14" t="s">
        <v>6</v>
      </c>
      <c r="K4" s="15" t="s">
        <v>6</v>
      </c>
    </row>
    <row r="5" spans="1:11" ht="16.5" customHeight="1">
      <c r="A5" s="6">
        <v>39692</v>
      </c>
      <c r="B5" s="7">
        <v>22</v>
      </c>
      <c r="C5" s="20">
        <v>1729438</v>
      </c>
      <c r="D5" s="38" t="s">
        <v>6</v>
      </c>
      <c r="E5" s="14" t="s">
        <v>6</v>
      </c>
      <c r="F5" s="14" t="s">
        <v>6</v>
      </c>
      <c r="G5" s="15" t="s">
        <v>6</v>
      </c>
      <c r="H5" s="14" t="s">
        <v>6</v>
      </c>
      <c r="I5" s="14" t="s">
        <v>6</v>
      </c>
      <c r="J5" s="14" t="s">
        <v>6</v>
      </c>
      <c r="K5" s="15" t="s">
        <v>6</v>
      </c>
    </row>
    <row r="6" spans="1:11" ht="16.5" customHeight="1">
      <c r="A6" s="6">
        <v>39722</v>
      </c>
      <c r="B6" s="7">
        <v>65</v>
      </c>
      <c r="C6" s="20">
        <v>23868892</v>
      </c>
      <c r="D6" s="38" t="s">
        <v>6</v>
      </c>
      <c r="E6" s="14" t="s">
        <v>6</v>
      </c>
      <c r="F6" s="14" t="s">
        <v>6</v>
      </c>
      <c r="G6" s="15" t="s">
        <v>6</v>
      </c>
      <c r="H6" s="14" t="s">
        <v>6</v>
      </c>
      <c r="I6" s="14" t="s">
        <v>6</v>
      </c>
      <c r="J6" s="14" t="s">
        <v>6</v>
      </c>
      <c r="K6" s="15" t="s">
        <v>6</v>
      </c>
    </row>
    <row r="7" spans="1:11" ht="16.5" customHeight="1">
      <c r="A7" s="6">
        <v>39753</v>
      </c>
      <c r="B7" s="7">
        <v>28</v>
      </c>
      <c r="C7" s="20">
        <v>10830337</v>
      </c>
      <c r="D7" s="38" t="s">
        <v>6</v>
      </c>
      <c r="E7" s="14" t="s">
        <v>6</v>
      </c>
      <c r="F7" s="14" t="s">
        <v>6</v>
      </c>
      <c r="G7" s="15" t="s">
        <v>6</v>
      </c>
      <c r="H7" s="14" t="s">
        <v>6</v>
      </c>
      <c r="I7" s="14" t="s">
        <v>6</v>
      </c>
      <c r="J7" s="14" t="s">
        <v>6</v>
      </c>
      <c r="K7" s="15" t="s">
        <v>6</v>
      </c>
    </row>
    <row r="8" spans="1:11" ht="16.5" customHeight="1">
      <c r="A8" s="6">
        <v>39783</v>
      </c>
      <c r="B8" s="7">
        <v>9</v>
      </c>
      <c r="C8" s="20">
        <v>3909964</v>
      </c>
      <c r="D8" s="38" t="s">
        <v>6</v>
      </c>
      <c r="E8" s="14" t="s">
        <v>6</v>
      </c>
      <c r="F8" s="14" t="s">
        <v>6</v>
      </c>
      <c r="G8" s="15" t="s">
        <v>6</v>
      </c>
      <c r="H8" s="14" t="s">
        <v>6</v>
      </c>
      <c r="I8" s="14" t="s">
        <v>6</v>
      </c>
      <c r="J8" s="14" t="s">
        <v>6</v>
      </c>
      <c r="K8" s="15" t="s">
        <v>6</v>
      </c>
    </row>
    <row r="9" spans="1:11" ht="16.5" customHeight="1">
      <c r="A9" s="25" t="s">
        <v>18</v>
      </c>
      <c r="B9" s="26">
        <f>SUM(B3:B8)</f>
        <v>162</v>
      </c>
      <c r="C9" s="27">
        <f>SUM(C3:C8)</f>
        <v>54517896</v>
      </c>
      <c r="D9" s="41" t="s">
        <v>6</v>
      </c>
      <c r="E9" s="42" t="s">
        <v>6</v>
      </c>
      <c r="F9" s="42" t="s">
        <v>6</v>
      </c>
      <c r="G9" s="43" t="s">
        <v>6</v>
      </c>
      <c r="H9" s="41" t="s">
        <v>6</v>
      </c>
      <c r="I9" s="42" t="s">
        <v>6</v>
      </c>
      <c r="J9" s="42" t="s">
        <v>6</v>
      </c>
      <c r="K9" s="43" t="s">
        <v>6</v>
      </c>
    </row>
    <row r="10" spans="1:11" ht="16.5" customHeight="1" thickBot="1">
      <c r="A10" s="24" t="s">
        <v>8</v>
      </c>
      <c r="B10" s="7"/>
      <c r="C10" s="20"/>
      <c r="D10" s="38"/>
      <c r="E10" s="14"/>
      <c r="F10" s="14"/>
      <c r="G10" s="15"/>
      <c r="H10" s="1"/>
      <c r="K10" s="15"/>
    </row>
    <row r="11" spans="1:11" ht="16.5" customHeight="1" thickTop="1">
      <c r="A11" s="3" t="s">
        <v>15</v>
      </c>
      <c r="B11" s="4" t="s">
        <v>12</v>
      </c>
      <c r="C11" s="4" t="s">
        <v>2</v>
      </c>
      <c r="D11" s="4" t="s">
        <v>3</v>
      </c>
      <c r="E11" s="4" t="s">
        <v>4</v>
      </c>
      <c r="F11" s="4" t="s">
        <v>2</v>
      </c>
      <c r="G11" s="5" t="s">
        <v>4</v>
      </c>
      <c r="H11" s="4" t="s">
        <v>11</v>
      </c>
      <c r="I11" s="4" t="s">
        <v>4</v>
      </c>
      <c r="J11" s="4" t="s">
        <v>2</v>
      </c>
      <c r="K11" s="5" t="s">
        <v>4</v>
      </c>
    </row>
    <row r="12" spans="1:11" ht="16.5" customHeight="1">
      <c r="A12" s="72">
        <v>2009</v>
      </c>
      <c r="B12" s="7"/>
      <c r="C12" s="20"/>
      <c r="D12" s="38"/>
      <c r="E12" s="14"/>
      <c r="F12" s="14"/>
      <c r="G12" s="15"/>
      <c r="H12" s="1"/>
      <c r="K12" s="15"/>
    </row>
    <row r="13" spans="1:11" ht="16.5" customHeight="1">
      <c r="A13" s="6">
        <v>39814</v>
      </c>
      <c r="B13" s="7">
        <v>35</v>
      </c>
      <c r="C13" s="12">
        <v>7572265</v>
      </c>
      <c r="D13" s="38" t="s">
        <v>6</v>
      </c>
      <c r="E13" s="14" t="s">
        <v>6</v>
      </c>
      <c r="F13" s="14" t="s">
        <v>6</v>
      </c>
      <c r="G13" s="15" t="s">
        <v>6</v>
      </c>
      <c r="H13" s="14" t="s">
        <v>6</v>
      </c>
      <c r="I13" s="14" t="s">
        <v>6</v>
      </c>
      <c r="J13" s="14" t="s">
        <v>6</v>
      </c>
      <c r="K13" s="15" t="s">
        <v>6</v>
      </c>
    </row>
    <row r="14" spans="1:11" ht="16.5" customHeight="1">
      <c r="A14" s="6">
        <v>39845</v>
      </c>
      <c r="B14" s="7">
        <v>22</v>
      </c>
      <c r="C14" s="12">
        <v>8290298</v>
      </c>
      <c r="D14" s="38" t="s">
        <v>6</v>
      </c>
      <c r="E14" s="14" t="s">
        <v>6</v>
      </c>
      <c r="F14" s="14" t="s">
        <v>6</v>
      </c>
      <c r="G14" s="15" t="s">
        <v>6</v>
      </c>
      <c r="H14" s="14" t="s">
        <v>6</v>
      </c>
      <c r="I14" s="14" t="s">
        <v>6</v>
      </c>
      <c r="J14" s="14" t="s">
        <v>6</v>
      </c>
      <c r="K14" s="15" t="s">
        <v>6</v>
      </c>
    </row>
    <row r="15" spans="1:12" ht="16.5" customHeight="1">
      <c r="A15" s="6">
        <v>39873</v>
      </c>
      <c r="B15" s="7">
        <v>68</v>
      </c>
      <c r="C15" s="12">
        <v>39247969</v>
      </c>
      <c r="D15" s="38" t="s">
        <v>6</v>
      </c>
      <c r="E15" s="14" t="s">
        <v>6</v>
      </c>
      <c r="F15" s="14" t="s">
        <v>6</v>
      </c>
      <c r="G15" s="15" t="s">
        <v>6</v>
      </c>
      <c r="H15" s="14" t="s">
        <v>6</v>
      </c>
      <c r="I15" s="14" t="s">
        <v>6</v>
      </c>
      <c r="J15" s="14" t="s">
        <v>6</v>
      </c>
      <c r="K15" s="15" t="s">
        <v>6</v>
      </c>
      <c r="L15" s="17"/>
    </row>
    <row r="16" spans="1:12" ht="16.5" customHeight="1">
      <c r="A16" s="6">
        <v>39904</v>
      </c>
      <c r="B16" s="7">
        <v>64</v>
      </c>
      <c r="C16" s="12">
        <v>11330070</v>
      </c>
      <c r="D16" s="39">
        <v>45</v>
      </c>
      <c r="E16" s="9">
        <f>SUM(D16/B16)</f>
        <v>0.703125</v>
      </c>
      <c r="F16" s="19">
        <v>3751643</v>
      </c>
      <c r="G16" s="10">
        <f>SUM(F16/C16)</f>
        <v>0.33112266737981316</v>
      </c>
      <c r="H16" s="14" t="s">
        <v>6</v>
      </c>
      <c r="I16" s="14" t="s">
        <v>6</v>
      </c>
      <c r="J16" s="14" t="s">
        <v>6</v>
      </c>
      <c r="K16" s="15" t="s">
        <v>6</v>
      </c>
      <c r="L16" s="17"/>
    </row>
    <row r="17" spans="1:14" ht="16.5" customHeight="1">
      <c r="A17" s="6">
        <v>39934</v>
      </c>
      <c r="B17" s="7">
        <v>77</v>
      </c>
      <c r="C17" s="12">
        <v>21239079</v>
      </c>
      <c r="D17" s="39">
        <v>54</v>
      </c>
      <c r="E17" s="9">
        <f aca="true" t="shared" si="0" ref="E17:E24">SUM(D17/B17)</f>
        <v>0.7012987012987013</v>
      </c>
      <c r="F17" s="18">
        <v>6743874</v>
      </c>
      <c r="G17" s="10">
        <f aca="true" t="shared" si="1" ref="G17:G24">SUM(F17/C17)</f>
        <v>0.31752196034489066</v>
      </c>
      <c r="H17" s="14" t="s">
        <v>6</v>
      </c>
      <c r="I17" s="14" t="s">
        <v>6</v>
      </c>
      <c r="J17" s="14" t="s">
        <v>6</v>
      </c>
      <c r="K17" s="15" t="s">
        <v>6</v>
      </c>
      <c r="L17" s="17"/>
      <c r="N17" s="77"/>
    </row>
    <row r="18" spans="1:14" ht="16.5" customHeight="1">
      <c r="A18" s="6">
        <v>39965</v>
      </c>
      <c r="B18" s="11">
        <v>71</v>
      </c>
      <c r="C18" s="19">
        <v>20434551</v>
      </c>
      <c r="D18" s="39">
        <v>32</v>
      </c>
      <c r="E18" s="9">
        <f t="shared" si="0"/>
        <v>0.4507042253521127</v>
      </c>
      <c r="F18" s="19">
        <v>4810587</v>
      </c>
      <c r="G18" s="10">
        <f t="shared" si="1"/>
        <v>0.23541437245183416</v>
      </c>
      <c r="H18" s="14" t="s">
        <v>6</v>
      </c>
      <c r="I18" s="14" t="s">
        <v>6</v>
      </c>
      <c r="J18" s="14" t="s">
        <v>6</v>
      </c>
      <c r="K18" s="15" t="s">
        <v>6</v>
      </c>
      <c r="L18" s="17"/>
      <c r="N18" s="77"/>
    </row>
    <row r="19" spans="1:14" ht="16.5" customHeight="1">
      <c r="A19" s="6">
        <v>39995</v>
      </c>
      <c r="B19" s="7">
        <v>30</v>
      </c>
      <c r="C19" s="12">
        <v>6901084</v>
      </c>
      <c r="D19" s="39">
        <v>21</v>
      </c>
      <c r="E19" s="9">
        <f t="shared" si="0"/>
        <v>0.7</v>
      </c>
      <c r="F19" s="19">
        <v>1901096</v>
      </c>
      <c r="G19" s="10">
        <f t="shared" si="1"/>
        <v>0.2754778814458714</v>
      </c>
      <c r="H19" s="14" t="s">
        <v>6</v>
      </c>
      <c r="I19" s="14" t="s">
        <v>6</v>
      </c>
      <c r="J19" s="14" t="s">
        <v>6</v>
      </c>
      <c r="K19" s="15" t="s">
        <v>6</v>
      </c>
      <c r="L19" s="17"/>
      <c r="N19" s="77"/>
    </row>
    <row r="20" spans="1:14" ht="16.5" customHeight="1">
      <c r="A20" s="6">
        <v>40026</v>
      </c>
      <c r="B20" s="7">
        <v>80</v>
      </c>
      <c r="C20" s="12">
        <v>32597065</v>
      </c>
      <c r="D20" s="39">
        <v>48</v>
      </c>
      <c r="E20" s="9">
        <f t="shared" si="0"/>
        <v>0.6</v>
      </c>
      <c r="F20" s="18">
        <v>8047744</v>
      </c>
      <c r="G20" s="10">
        <f t="shared" si="1"/>
        <v>0.24688554015522562</v>
      </c>
      <c r="H20" s="14" t="s">
        <v>6</v>
      </c>
      <c r="I20" s="14" t="s">
        <v>6</v>
      </c>
      <c r="J20" s="14" t="s">
        <v>6</v>
      </c>
      <c r="K20" s="15" t="s">
        <v>6</v>
      </c>
      <c r="L20" s="17"/>
      <c r="N20" s="77"/>
    </row>
    <row r="21" spans="1:14" ht="16.5" customHeight="1">
      <c r="A21" s="6">
        <v>40057</v>
      </c>
      <c r="B21" s="7">
        <v>30</v>
      </c>
      <c r="C21" s="12">
        <v>7504582</v>
      </c>
      <c r="D21" s="39">
        <v>21</v>
      </c>
      <c r="E21" s="9">
        <f t="shared" si="0"/>
        <v>0.7</v>
      </c>
      <c r="F21" s="18">
        <v>2617161</v>
      </c>
      <c r="G21" s="10">
        <f t="shared" si="1"/>
        <v>0.3487417420450599</v>
      </c>
      <c r="H21" s="14" t="s">
        <v>6</v>
      </c>
      <c r="I21" s="14" t="s">
        <v>6</v>
      </c>
      <c r="J21" s="14" t="s">
        <v>6</v>
      </c>
      <c r="K21" s="15" t="s">
        <v>6</v>
      </c>
      <c r="L21" s="17"/>
      <c r="N21" s="77"/>
    </row>
    <row r="22" spans="1:12" ht="16.5" customHeight="1">
      <c r="A22" s="6">
        <v>40087</v>
      </c>
      <c r="B22" s="7">
        <v>176</v>
      </c>
      <c r="C22" s="12">
        <v>42425727</v>
      </c>
      <c r="D22" s="39">
        <v>53</v>
      </c>
      <c r="E22" s="9">
        <f t="shared" si="0"/>
        <v>0.30113636363636365</v>
      </c>
      <c r="F22" s="19">
        <v>2247960</v>
      </c>
      <c r="G22" s="10">
        <f t="shared" si="1"/>
        <v>0.05298577440994706</v>
      </c>
      <c r="H22" s="8">
        <v>87</v>
      </c>
      <c r="I22" s="9">
        <f>SUM(H22/B22)</f>
        <v>0.4943181818181818</v>
      </c>
      <c r="J22" s="64">
        <v>12231272</v>
      </c>
      <c r="K22" s="10">
        <f>SUM(J22/C22)</f>
        <v>0.2882984656927623</v>
      </c>
      <c r="L22" s="17"/>
    </row>
    <row r="23" spans="1:12" ht="16.5" customHeight="1">
      <c r="A23" s="6">
        <v>40118</v>
      </c>
      <c r="B23" s="7">
        <v>341</v>
      </c>
      <c r="C23" s="47">
        <v>57639530</v>
      </c>
      <c r="D23" s="38">
        <v>51</v>
      </c>
      <c r="E23" s="9">
        <f t="shared" si="0"/>
        <v>0.1495601173020528</v>
      </c>
      <c r="F23" s="48">
        <v>2283769</v>
      </c>
      <c r="G23" s="10">
        <f t="shared" si="1"/>
        <v>0.03962157567905221</v>
      </c>
      <c r="H23" s="21">
        <v>199</v>
      </c>
      <c r="I23" s="45">
        <f>SUM(H23/B23)</f>
        <v>0.5835777126099707</v>
      </c>
      <c r="J23" s="46">
        <v>19539729</v>
      </c>
      <c r="K23" s="10">
        <f>SUM(J23/C23)</f>
        <v>0.3389987565825051</v>
      </c>
      <c r="L23" s="17"/>
    </row>
    <row r="24" spans="1:12" ht="16.5" customHeight="1">
      <c r="A24" s="6">
        <v>40148</v>
      </c>
      <c r="B24" s="7">
        <v>188</v>
      </c>
      <c r="C24" s="19">
        <v>24617747</v>
      </c>
      <c r="D24" s="40">
        <v>23</v>
      </c>
      <c r="E24" s="45">
        <f t="shared" si="0"/>
        <v>0.12234042553191489</v>
      </c>
      <c r="F24" s="18">
        <v>925648</v>
      </c>
      <c r="G24" s="10">
        <f t="shared" si="1"/>
        <v>0.037600841376751494</v>
      </c>
      <c r="H24" s="7">
        <v>147</v>
      </c>
      <c r="I24" s="45">
        <f>SUM(H24/B24)</f>
        <v>0.7819148936170213</v>
      </c>
      <c r="J24" s="18">
        <v>18628331</v>
      </c>
      <c r="K24" s="10">
        <f>SUM(J24/C24)</f>
        <v>0.7567033246381157</v>
      </c>
      <c r="L24" s="17"/>
    </row>
    <row r="25" spans="1:11" ht="16.5" customHeight="1" thickBot="1">
      <c r="A25" s="54" t="s">
        <v>5</v>
      </c>
      <c r="B25" s="26">
        <f>SUM(B13:B24)</f>
        <v>1182</v>
      </c>
      <c r="C25" s="27">
        <f>SUM(C13:C24)</f>
        <v>279799967</v>
      </c>
      <c r="D25" s="55">
        <f>SUM(D13:D24)</f>
        <v>348</v>
      </c>
      <c r="E25" s="56">
        <f>SUM(D25/B25)</f>
        <v>0.29441624365482233</v>
      </c>
      <c r="F25" s="27">
        <f>SUM(F13:F24)</f>
        <v>33329482</v>
      </c>
      <c r="G25" s="57">
        <f>SUM(F25/C25)</f>
        <v>0.11911896329851962</v>
      </c>
      <c r="H25" s="27">
        <f>SUM(H13:H24)</f>
        <v>433</v>
      </c>
      <c r="I25" s="56">
        <f>SUM(H25/B25)</f>
        <v>0.3663282571912014</v>
      </c>
      <c r="J25" s="27">
        <f>SUM(J13:J24)</f>
        <v>50399332</v>
      </c>
      <c r="K25" s="57">
        <f>SUM(J25/C25)</f>
        <v>0.18012629715571052</v>
      </c>
    </row>
    <row r="26" spans="1:15" ht="16.5" customHeight="1" thickTop="1">
      <c r="A26" s="3" t="s">
        <v>16</v>
      </c>
      <c r="B26" s="4" t="s">
        <v>12</v>
      </c>
      <c r="C26" s="4" t="s">
        <v>2</v>
      </c>
      <c r="D26" s="4" t="s">
        <v>3</v>
      </c>
      <c r="E26" s="4" t="s">
        <v>4</v>
      </c>
      <c r="F26" s="4" t="s">
        <v>2</v>
      </c>
      <c r="G26" s="5" t="s">
        <v>4</v>
      </c>
      <c r="H26" s="4" t="s">
        <v>11</v>
      </c>
      <c r="I26" s="4" t="s">
        <v>4</v>
      </c>
      <c r="J26" s="4" t="s">
        <v>2</v>
      </c>
      <c r="K26" s="5" t="s">
        <v>4</v>
      </c>
      <c r="L26" s="82">
        <v>2009</v>
      </c>
      <c r="M26" s="73" t="s">
        <v>17</v>
      </c>
      <c r="N26" s="73">
        <v>2009</v>
      </c>
      <c r="O26" s="74" t="s">
        <v>17</v>
      </c>
    </row>
    <row r="27" spans="1:15" ht="16.5" customHeight="1">
      <c r="A27" s="71"/>
      <c r="B27" s="7"/>
      <c r="C27" s="18"/>
      <c r="D27" s="61"/>
      <c r="E27" s="62"/>
      <c r="F27" s="18"/>
      <c r="G27" s="7"/>
      <c r="H27" s="65"/>
      <c r="I27" s="13"/>
      <c r="J27" s="66"/>
      <c r="K27" s="67"/>
      <c r="L27" s="60"/>
      <c r="M27" s="58"/>
      <c r="N27" s="58"/>
      <c r="O27" s="53"/>
    </row>
    <row r="28" spans="1:15" ht="16.5" customHeight="1">
      <c r="A28" s="63">
        <v>40179</v>
      </c>
      <c r="B28" s="7">
        <v>113</v>
      </c>
      <c r="C28" s="18">
        <v>26108681</v>
      </c>
      <c r="D28" s="61">
        <v>9</v>
      </c>
      <c r="E28" s="9">
        <f>SUM(D28/B28)</f>
        <v>0.07964601769911504</v>
      </c>
      <c r="F28" s="64">
        <v>561577</v>
      </c>
      <c r="G28" s="10">
        <f>SUM(F28/C28)</f>
        <v>0.021509206075940795</v>
      </c>
      <c r="H28" s="65">
        <v>86</v>
      </c>
      <c r="I28" s="45">
        <f aca="true" t="shared" si="2" ref="I28:I39">SUM(H28/B28)</f>
        <v>0.7610619469026548</v>
      </c>
      <c r="J28" s="12">
        <v>14514292</v>
      </c>
      <c r="K28" s="10">
        <f aca="true" t="shared" si="3" ref="K28:K39">SUM(J28/C28)</f>
        <v>0.5559182403737669</v>
      </c>
      <c r="L28" s="65">
        <f>SUM(B13)</f>
        <v>35</v>
      </c>
      <c r="M28" s="9">
        <f aca="true" t="shared" si="4" ref="M28:M39">SUM(B28/L28)-(1)</f>
        <v>2.2285714285714286</v>
      </c>
      <c r="N28" s="75">
        <f>SUM(C13)</f>
        <v>7572265</v>
      </c>
      <c r="O28" s="22">
        <f aca="true" t="shared" si="5" ref="O28:O39">SUM(C28/N28)-1</f>
        <v>2.447935459205403</v>
      </c>
    </row>
    <row r="29" spans="1:15" ht="16.5" customHeight="1">
      <c r="A29" s="63">
        <v>40210</v>
      </c>
      <c r="B29" s="7">
        <v>69</v>
      </c>
      <c r="C29" s="47">
        <v>9593170</v>
      </c>
      <c r="D29" s="79" t="s">
        <v>6</v>
      </c>
      <c r="E29" s="19" t="s">
        <v>6</v>
      </c>
      <c r="F29" s="19" t="s">
        <v>6</v>
      </c>
      <c r="G29" s="19" t="s">
        <v>6</v>
      </c>
      <c r="H29" s="65">
        <v>30</v>
      </c>
      <c r="I29" s="45">
        <f t="shared" si="2"/>
        <v>0.43478260869565216</v>
      </c>
      <c r="J29" s="64">
        <v>1674524</v>
      </c>
      <c r="K29" s="10">
        <f t="shared" si="3"/>
        <v>0.1745537710683747</v>
      </c>
      <c r="L29" s="7">
        <v>22</v>
      </c>
      <c r="M29" s="9">
        <f t="shared" si="4"/>
        <v>2.1363636363636362</v>
      </c>
      <c r="N29" s="12">
        <v>8290298</v>
      </c>
      <c r="O29" s="22">
        <f t="shared" si="5"/>
        <v>0.15715623250213673</v>
      </c>
    </row>
    <row r="30" spans="1:15" ht="16.5" customHeight="1">
      <c r="A30" s="63">
        <v>40238</v>
      </c>
      <c r="B30" s="7">
        <v>36</v>
      </c>
      <c r="C30" s="18">
        <v>10771610</v>
      </c>
      <c r="D30" s="61">
        <v>11</v>
      </c>
      <c r="E30" s="9">
        <f aca="true" t="shared" si="6" ref="E30:E39">SUM(D30/B30)</f>
        <v>0.3055555555555556</v>
      </c>
      <c r="F30" s="64">
        <v>1285097</v>
      </c>
      <c r="G30" s="10">
        <f aca="true" t="shared" si="7" ref="G30:G39">SUM(F30/C30)</f>
        <v>0.1193040780347599</v>
      </c>
      <c r="H30" s="65">
        <v>4</v>
      </c>
      <c r="I30" s="45">
        <f t="shared" si="2"/>
        <v>0.1111111111111111</v>
      </c>
      <c r="J30" s="12">
        <v>92480</v>
      </c>
      <c r="K30" s="10">
        <f t="shared" si="3"/>
        <v>0.008585531782156985</v>
      </c>
      <c r="L30" s="7">
        <v>68</v>
      </c>
      <c r="M30" s="9">
        <f t="shared" si="4"/>
        <v>-0.47058823529411764</v>
      </c>
      <c r="N30" s="12">
        <v>39247969</v>
      </c>
      <c r="O30" s="22">
        <f t="shared" si="5"/>
        <v>-0.7255498749502172</v>
      </c>
    </row>
    <row r="31" spans="1:15" ht="16.5" customHeight="1">
      <c r="A31" s="63">
        <v>40269</v>
      </c>
      <c r="B31" s="7">
        <v>62</v>
      </c>
      <c r="C31" s="18">
        <v>26077730</v>
      </c>
      <c r="D31" s="61">
        <v>31</v>
      </c>
      <c r="E31" s="9">
        <f t="shared" si="6"/>
        <v>0.5</v>
      </c>
      <c r="F31" s="18">
        <v>2221881</v>
      </c>
      <c r="G31" s="10">
        <f t="shared" si="7"/>
        <v>0.08520223961211348</v>
      </c>
      <c r="H31" s="65">
        <v>5</v>
      </c>
      <c r="I31" s="45">
        <f t="shared" si="2"/>
        <v>0.08064516129032258</v>
      </c>
      <c r="J31" s="12">
        <v>110696</v>
      </c>
      <c r="K31" s="80">
        <f t="shared" si="3"/>
        <v>0.004244847998656325</v>
      </c>
      <c r="L31" s="7">
        <v>64</v>
      </c>
      <c r="M31" s="9">
        <f t="shared" si="4"/>
        <v>-0.03125</v>
      </c>
      <c r="N31" s="12">
        <v>11330070</v>
      </c>
      <c r="O31" s="22">
        <f t="shared" si="5"/>
        <v>1.3016389130870332</v>
      </c>
    </row>
    <row r="32" spans="1:15" ht="16.5" customHeight="1">
      <c r="A32" s="63">
        <v>40299</v>
      </c>
      <c r="B32" s="7">
        <v>143</v>
      </c>
      <c r="C32" s="18">
        <v>10756052</v>
      </c>
      <c r="D32" s="61">
        <v>73</v>
      </c>
      <c r="E32" s="9">
        <f t="shared" si="6"/>
        <v>0.5104895104895105</v>
      </c>
      <c r="F32" s="18">
        <v>3413022</v>
      </c>
      <c r="G32" s="10">
        <f t="shared" si="7"/>
        <v>0.3173117794521633</v>
      </c>
      <c r="H32" s="65">
        <v>19</v>
      </c>
      <c r="I32" s="83">
        <f t="shared" si="2"/>
        <v>0.13286713286713286</v>
      </c>
      <c r="J32" s="12">
        <v>2053114</v>
      </c>
      <c r="K32" s="80">
        <f t="shared" si="3"/>
        <v>0.19087988789938912</v>
      </c>
      <c r="L32" s="7">
        <v>77</v>
      </c>
      <c r="M32" s="45">
        <f t="shared" si="4"/>
        <v>0.8571428571428572</v>
      </c>
      <c r="N32" s="12">
        <v>21239079</v>
      </c>
      <c r="O32" s="22">
        <f t="shared" si="5"/>
        <v>-0.49357257911230523</v>
      </c>
    </row>
    <row r="33" spans="1:15" ht="16.5" customHeight="1">
      <c r="A33" s="63">
        <v>40330</v>
      </c>
      <c r="B33" s="7">
        <v>162</v>
      </c>
      <c r="C33" s="18">
        <v>31334749</v>
      </c>
      <c r="D33" s="61">
        <v>48</v>
      </c>
      <c r="E33" s="45">
        <f t="shared" si="6"/>
        <v>0.2962962962962963</v>
      </c>
      <c r="F33" s="18">
        <v>2274047</v>
      </c>
      <c r="G33" s="10">
        <f t="shared" si="7"/>
        <v>0.07257268918924482</v>
      </c>
      <c r="H33" s="65">
        <v>8</v>
      </c>
      <c r="I33" s="83">
        <f t="shared" si="2"/>
        <v>0.04938271604938271</v>
      </c>
      <c r="J33" s="12">
        <v>1174211</v>
      </c>
      <c r="K33" s="80">
        <f t="shared" si="3"/>
        <v>0.0374731260812078</v>
      </c>
      <c r="L33" s="7">
        <v>71</v>
      </c>
      <c r="M33" s="45">
        <f t="shared" si="4"/>
        <v>1.2816901408450705</v>
      </c>
      <c r="N33" s="19">
        <v>20434551</v>
      </c>
      <c r="O33" s="22">
        <f t="shared" si="5"/>
        <v>0.533419990485722</v>
      </c>
    </row>
    <row r="34" spans="1:15" ht="16.5" customHeight="1">
      <c r="A34" s="63">
        <v>40360</v>
      </c>
      <c r="B34" s="7">
        <v>81</v>
      </c>
      <c r="C34" s="18">
        <v>12452888</v>
      </c>
      <c r="D34" s="61">
        <v>48</v>
      </c>
      <c r="E34" s="45">
        <f t="shared" si="6"/>
        <v>0.5925925925925926</v>
      </c>
      <c r="F34" s="18">
        <v>2557631</v>
      </c>
      <c r="G34" s="10">
        <f t="shared" si="7"/>
        <v>0.2053845662146805</v>
      </c>
      <c r="H34" s="65">
        <v>2</v>
      </c>
      <c r="I34" s="83">
        <f t="shared" si="2"/>
        <v>0.024691358024691357</v>
      </c>
      <c r="J34" s="64">
        <v>408400</v>
      </c>
      <c r="K34" s="80">
        <f t="shared" si="3"/>
        <v>0.03279560532464437</v>
      </c>
      <c r="L34" s="7">
        <v>30</v>
      </c>
      <c r="M34" s="45">
        <f t="shared" si="4"/>
        <v>1.7000000000000002</v>
      </c>
      <c r="N34" s="12">
        <v>6901084</v>
      </c>
      <c r="O34" s="22">
        <f t="shared" si="5"/>
        <v>0.804482889934393</v>
      </c>
    </row>
    <row r="35" spans="1:15" ht="16.5" customHeight="1">
      <c r="A35" s="63">
        <v>40391</v>
      </c>
      <c r="B35" s="7">
        <v>152</v>
      </c>
      <c r="C35" s="18">
        <v>92767616</v>
      </c>
      <c r="D35" s="61">
        <v>38</v>
      </c>
      <c r="E35" s="45">
        <f t="shared" si="6"/>
        <v>0.25</v>
      </c>
      <c r="F35" s="18">
        <v>2229977</v>
      </c>
      <c r="G35" s="10">
        <f t="shared" si="7"/>
        <v>0.024038313111334024</v>
      </c>
      <c r="H35" s="65">
        <v>4</v>
      </c>
      <c r="I35" s="83">
        <f t="shared" si="2"/>
        <v>0.02631578947368421</v>
      </c>
      <c r="J35" s="12">
        <v>147636</v>
      </c>
      <c r="K35" s="80">
        <f t="shared" si="3"/>
        <v>0.0015914605372633484</v>
      </c>
      <c r="L35" s="7">
        <v>80</v>
      </c>
      <c r="M35" s="45">
        <f t="shared" si="4"/>
        <v>0.8999999999999999</v>
      </c>
      <c r="N35" s="12">
        <v>32597065</v>
      </c>
      <c r="O35" s="22">
        <f t="shared" si="5"/>
        <v>1.8458886099101255</v>
      </c>
    </row>
    <row r="36" spans="1:15" ht="16.5" customHeight="1">
      <c r="A36" s="63">
        <v>40422</v>
      </c>
      <c r="B36" s="7">
        <v>191</v>
      </c>
      <c r="C36" s="18">
        <v>40203618</v>
      </c>
      <c r="D36" s="61">
        <v>31</v>
      </c>
      <c r="E36" s="45">
        <f t="shared" si="6"/>
        <v>0.16230366492146597</v>
      </c>
      <c r="F36" s="18">
        <v>3718888</v>
      </c>
      <c r="G36" s="10">
        <f t="shared" si="7"/>
        <v>0.09250132662189756</v>
      </c>
      <c r="H36" s="65">
        <v>33</v>
      </c>
      <c r="I36" s="83">
        <f t="shared" si="2"/>
        <v>0.17277486910994763</v>
      </c>
      <c r="J36" s="143">
        <v>13599946</v>
      </c>
      <c r="K36" s="80">
        <f t="shared" si="3"/>
        <v>0.3382766695276032</v>
      </c>
      <c r="L36" s="7">
        <v>30</v>
      </c>
      <c r="M36" s="45">
        <f t="shared" si="4"/>
        <v>5.366666666666666</v>
      </c>
      <c r="N36" s="12">
        <v>7504582</v>
      </c>
      <c r="O36" s="22">
        <f t="shared" si="5"/>
        <v>4.357209502141492</v>
      </c>
    </row>
    <row r="37" spans="1:15" ht="16.5" customHeight="1">
      <c r="A37" s="63">
        <v>40452</v>
      </c>
      <c r="B37" s="7">
        <v>364</v>
      </c>
      <c r="C37" s="18">
        <v>32455672</v>
      </c>
      <c r="D37" s="61">
        <v>51</v>
      </c>
      <c r="E37" s="45">
        <f t="shared" si="6"/>
        <v>0.1401098901098901</v>
      </c>
      <c r="F37" s="77">
        <v>2738506</v>
      </c>
      <c r="G37" s="10">
        <f t="shared" si="7"/>
        <v>0.0843768078504121</v>
      </c>
      <c r="H37" s="61">
        <v>279</v>
      </c>
      <c r="I37" s="83">
        <f t="shared" si="2"/>
        <v>0.7664835164835165</v>
      </c>
      <c r="J37" s="77">
        <v>12427166</v>
      </c>
      <c r="K37" s="80">
        <f t="shared" si="3"/>
        <v>0.3828965858417598</v>
      </c>
      <c r="L37" s="7">
        <v>176</v>
      </c>
      <c r="M37" s="45">
        <f t="shared" si="4"/>
        <v>1.0681818181818183</v>
      </c>
      <c r="N37" s="12">
        <v>42425727</v>
      </c>
      <c r="O37" s="22">
        <f t="shared" si="5"/>
        <v>-0.2350002157888773</v>
      </c>
    </row>
    <row r="38" spans="1:15" ht="16.5" customHeight="1">
      <c r="A38" s="63">
        <v>40483</v>
      </c>
      <c r="B38" s="7">
        <v>416</v>
      </c>
      <c r="C38" s="18">
        <v>38731985</v>
      </c>
      <c r="D38" s="61">
        <v>44</v>
      </c>
      <c r="E38" s="45">
        <f t="shared" si="6"/>
        <v>0.10576923076923077</v>
      </c>
      <c r="F38" s="18">
        <v>1518531</v>
      </c>
      <c r="G38" s="10">
        <f t="shared" si="7"/>
        <v>0.03920612382763238</v>
      </c>
      <c r="H38" s="65">
        <v>320</v>
      </c>
      <c r="I38" s="83">
        <f t="shared" si="2"/>
        <v>0.7692307692307693</v>
      </c>
      <c r="J38" s="12">
        <v>19221927</v>
      </c>
      <c r="K38" s="80">
        <f t="shared" si="3"/>
        <v>0.4962804514150256</v>
      </c>
      <c r="L38" s="7">
        <v>341</v>
      </c>
      <c r="M38" s="45">
        <f t="shared" si="4"/>
        <v>0.21994134897360706</v>
      </c>
      <c r="N38" s="12">
        <v>57639530</v>
      </c>
      <c r="O38" s="22">
        <f t="shared" si="5"/>
        <v>-0.32803086701088646</v>
      </c>
    </row>
    <row r="39" spans="1:15" ht="16.5" customHeight="1">
      <c r="A39" s="63">
        <v>40513</v>
      </c>
      <c r="B39" s="7">
        <v>473</v>
      </c>
      <c r="C39" s="18">
        <v>55663487</v>
      </c>
      <c r="D39" s="61">
        <v>50</v>
      </c>
      <c r="E39" s="45">
        <f t="shared" si="6"/>
        <v>0.10570824524312897</v>
      </c>
      <c r="F39" s="18">
        <v>2952070</v>
      </c>
      <c r="G39" s="10">
        <f t="shared" si="7"/>
        <v>0.05303422690712854</v>
      </c>
      <c r="H39" s="13">
        <v>387</v>
      </c>
      <c r="I39" s="83">
        <f t="shared" si="2"/>
        <v>0.8181818181818182</v>
      </c>
      <c r="J39" s="12">
        <v>33176099</v>
      </c>
      <c r="K39" s="80">
        <f t="shared" si="3"/>
        <v>0.5960118704025854</v>
      </c>
      <c r="L39" s="7">
        <v>188</v>
      </c>
      <c r="M39" s="45">
        <f t="shared" si="4"/>
        <v>1.5159574468085109</v>
      </c>
      <c r="N39" s="19">
        <v>24617747</v>
      </c>
      <c r="O39" s="22">
        <f t="shared" si="5"/>
        <v>1.2611121562017842</v>
      </c>
    </row>
    <row r="40" spans="1:15" ht="16.5" customHeight="1" thickBot="1">
      <c r="A40" s="30" t="s">
        <v>13</v>
      </c>
      <c r="B40" s="31">
        <f>SUM(B28:B39)</f>
        <v>2262</v>
      </c>
      <c r="C40" s="32">
        <f>SUM(C28:C39)</f>
        <v>386917258</v>
      </c>
      <c r="D40" s="84">
        <f>SUM(D28:D39)</f>
        <v>434</v>
      </c>
      <c r="E40" s="37">
        <f>SUM(D40/B40)</f>
        <v>0.1918656056587091</v>
      </c>
      <c r="F40" s="32">
        <f>SUM(F28:F39)</f>
        <v>25471227</v>
      </c>
      <c r="G40" s="36">
        <f>SUM(F40/C40)</f>
        <v>0.06583119897949861</v>
      </c>
      <c r="H40" s="30">
        <f>SUM(H28:H39)</f>
        <v>1177</v>
      </c>
      <c r="I40" s="37">
        <f>SUM(H40/B40)</f>
        <v>0.5203359858532273</v>
      </c>
      <c r="J40" s="32">
        <f>SUM(J28:J39)</f>
        <v>98600491</v>
      </c>
      <c r="K40" s="81">
        <f>SUM(J40/C40)</f>
        <v>0.25483611537431083</v>
      </c>
      <c r="L40" s="59">
        <f>SUM(L28:L39)</f>
        <v>1182</v>
      </c>
      <c r="M40" s="37">
        <f>SUM(B40/L40)-(1)</f>
        <v>0.9137055837563453</v>
      </c>
      <c r="N40" s="76">
        <f>SUM(N28:N39)</f>
        <v>279799967</v>
      </c>
      <c r="O40" s="36">
        <f>SUM(C40/N40)-1</f>
        <v>0.38283525244304273</v>
      </c>
    </row>
    <row r="41" spans="1:10" ht="16.5" customHeight="1" thickBot="1" thickTop="1">
      <c r="A41" s="16"/>
      <c r="B41" s="16"/>
      <c r="C41" s="23"/>
      <c r="E41" s="33"/>
      <c r="G41" s="16"/>
      <c r="H41" s="95"/>
      <c r="J41" s="95"/>
    </row>
    <row r="42" spans="1:11" ht="16.5" customHeight="1" thickTop="1">
      <c r="A42" s="88" t="s">
        <v>29</v>
      </c>
      <c r="B42" s="89"/>
      <c r="D42" s="69"/>
      <c r="F42" s="107"/>
      <c r="I42" s="88" t="s">
        <v>36</v>
      </c>
      <c r="J42" s="94"/>
      <c r="K42" s="89"/>
    </row>
    <row r="43" spans="1:11" ht="16.5" customHeight="1">
      <c r="A43" s="160" t="s">
        <v>35</v>
      </c>
      <c r="B43" s="53"/>
      <c r="D43" s="69"/>
      <c r="H43" s="92"/>
      <c r="I43" s="144" t="s">
        <v>30</v>
      </c>
      <c r="J43" s="145"/>
      <c r="K43" s="146" t="s">
        <v>2</v>
      </c>
    </row>
    <row r="44" spans="1:11" ht="16.5" customHeight="1" thickBot="1">
      <c r="A44" s="60">
        <f>SUM(D16:D24)</f>
        <v>348</v>
      </c>
      <c r="B44" s="85">
        <f>SUM(F16:F24)</f>
        <v>33329482</v>
      </c>
      <c r="D44" s="7"/>
      <c r="E44" s="95"/>
      <c r="G44" s="95"/>
      <c r="H44" s="93"/>
      <c r="I44" s="161">
        <f>SUM(H32:H39)</f>
        <v>1052</v>
      </c>
      <c r="J44" s="147"/>
      <c r="K44" s="148">
        <f>SUM(J32:J39)</f>
        <v>82208499</v>
      </c>
    </row>
    <row r="45" spans="1:10" ht="16.5" customHeight="1" thickBot="1" thickTop="1">
      <c r="A45" s="160" t="s">
        <v>32</v>
      </c>
      <c r="B45" s="53"/>
      <c r="D45" s="114"/>
      <c r="E45" s="158"/>
      <c r="I45" s="49"/>
      <c r="J45" s="50"/>
    </row>
    <row r="46" spans="1:15" ht="16.5" customHeight="1">
      <c r="A46" s="86">
        <f>SUM(D40)</f>
        <v>434</v>
      </c>
      <c r="B46" s="85">
        <f>SUM(F40)</f>
        <v>25471227</v>
      </c>
      <c r="D46" s="69"/>
      <c r="E46" s="158"/>
      <c r="G46" s="158"/>
      <c r="H46" s="52"/>
      <c r="I46" s="163" t="s">
        <v>33</v>
      </c>
      <c r="J46" s="164"/>
      <c r="K46" s="165"/>
      <c r="L46" s="158"/>
      <c r="O46" s="158"/>
    </row>
    <row r="47" spans="1:19" ht="16.5" customHeight="1">
      <c r="A47" s="91" t="s">
        <v>19</v>
      </c>
      <c r="B47" s="85"/>
      <c r="D47" s="69"/>
      <c r="G47" s="107"/>
      <c r="H47" s="52"/>
      <c r="I47" s="166" t="s">
        <v>30</v>
      </c>
      <c r="J47" s="145"/>
      <c r="K47" s="167" t="s">
        <v>2</v>
      </c>
      <c r="L47" s="95"/>
      <c r="M47" s="35"/>
      <c r="O47" s="95"/>
      <c r="S47" s="35"/>
    </row>
    <row r="48" spans="1:19" ht="16.5" customHeight="1" thickBot="1">
      <c r="A48" s="159">
        <f>SUM(A46/A44)-1</f>
        <v>0.24712643678160928</v>
      </c>
      <c r="B48" s="102">
        <f>SUM(B46/B44)-1</f>
        <v>-0.23577489143095598</v>
      </c>
      <c r="D48" s="7"/>
      <c r="H48" s="50"/>
      <c r="I48" s="168">
        <f>SUM(H25+H40)</f>
        <v>1610</v>
      </c>
      <c r="J48" s="169"/>
      <c r="K48" s="170">
        <f>SUM(J25+J40)</f>
        <v>148999823</v>
      </c>
      <c r="O48" s="158"/>
      <c r="S48" s="35"/>
    </row>
    <row r="49" spans="1:19" ht="16.5" customHeight="1">
      <c r="A49" s="90" t="s">
        <v>31</v>
      </c>
      <c r="B49" s="53"/>
      <c r="H49" s="35"/>
      <c r="I49" s="50"/>
      <c r="J49" s="150"/>
      <c r="K49" s="50"/>
      <c r="L49" s="95"/>
      <c r="M49" s="151"/>
      <c r="O49" s="95"/>
      <c r="S49" s="35"/>
    </row>
    <row r="50" spans="1:19" ht="13.5" thickBot="1">
      <c r="A50" s="176">
        <f>SUM(D25+D40)</f>
        <v>782</v>
      </c>
      <c r="B50" s="177">
        <f>SUM(F25+F40)</f>
        <v>58800709</v>
      </c>
      <c r="I50" s="149"/>
      <c r="J50" s="152"/>
      <c r="O50" s="152"/>
      <c r="S50" s="35"/>
    </row>
    <row r="51" spans="10:19" ht="13.5" thickTop="1">
      <c r="J51" s="95"/>
      <c r="L51" s="95"/>
      <c r="M51" s="151"/>
      <c r="S51" s="35"/>
    </row>
    <row r="52" ht="12.75">
      <c r="S52" s="35"/>
    </row>
    <row r="53" ht="12.75">
      <c r="S53" s="35"/>
    </row>
    <row r="54" spans="3:19" ht="12.75">
      <c r="C54" s="95"/>
      <c r="J54" s="107"/>
      <c r="L54" s="95"/>
      <c r="M54" s="151"/>
      <c r="S54" s="35"/>
    </row>
    <row r="55" spans="4:6" ht="12.75">
      <c r="D55" s="95"/>
      <c r="F55" s="95"/>
    </row>
    <row r="56" spans="4:6" ht="12.75">
      <c r="D56" s="95"/>
      <c r="F56" s="95"/>
    </row>
    <row r="57" ht="12.75">
      <c r="F57" s="107"/>
    </row>
    <row r="58" spans="4:6" ht="12.75">
      <c r="D58" s="95"/>
      <c r="F58" s="95"/>
    </row>
    <row r="59" spans="4:6" ht="12.75">
      <c r="D59" s="35"/>
      <c r="E59" s="35"/>
      <c r="F59" s="35"/>
    </row>
  </sheetData>
  <sheetProtection/>
  <printOptions/>
  <pageMargins left="0.75" right="0.75" top="0.78" bottom="0.51" header="0.5" footer="0.5"/>
  <pageSetup fitToHeight="1" fitToWidth="1" horizontalDpi="600" verticalDpi="600" orientation="landscape" paperSize="5" scale="65" r:id="rId1"/>
  <headerFooter alignWithMargins="0">
    <oddHeader>&amp;L&amp;"Arial,Bold"&amp;14Aviva Canada Media Impressions 2008/2009/2010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3">
      <selection activeCell="B35" sqref="B35"/>
    </sheetView>
  </sheetViews>
  <sheetFormatPr defaultColWidth="9.140625" defaultRowHeight="12.75"/>
  <cols>
    <col min="1" max="1" width="19.7109375" style="0" customWidth="1"/>
    <col min="2" max="3" width="15.7109375" style="0" customWidth="1"/>
    <col min="4" max="4" width="14.8515625" style="0" customWidth="1"/>
    <col min="5" max="7" width="15.7109375" style="0" customWidth="1"/>
  </cols>
  <sheetData>
    <row r="1" spans="1:7" ht="15.75" thickTop="1">
      <c r="A1" s="3" t="s">
        <v>0</v>
      </c>
      <c r="B1" s="4" t="s">
        <v>1</v>
      </c>
      <c r="C1" s="4" t="s">
        <v>2</v>
      </c>
      <c r="D1" s="4" t="s">
        <v>10</v>
      </c>
      <c r="E1" s="4" t="s">
        <v>4</v>
      </c>
      <c r="F1" s="4" t="s">
        <v>9</v>
      </c>
      <c r="G1" s="5" t="s">
        <v>4</v>
      </c>
    </row>
    <row r="2" spans="1:7" ht="14.25">
      <c r="A2" s="6">
        <v>39630</v>
      </c>
      <c r="B2" s="7">
        <v>23</v>
      </c>
      <c r="C2" s="20">
        <v>8621417</v>
      </c>
      <c r="D2" s="14" t="s">
        <v>6</v>
      </c>
      <c r="E2" s="14" t="s">
        <v>6</v>
      </c>
      <c r="F2" s="14" t="s">
        <v>6</v>
      </c>
      <c r="G2" s="15" t="s">
        <v>6</v>
      </c>
    </row>
    <row r="3" spans="1:7" ht="14.25">
      <c r="A3" s="6">
        <v>39661</v>
      </c>
      <c r="B3" s="7">
        <v>15</v>
      </c>
      <c r="C3" s="20">
        <v>5557848</v>
      </c>
      <c r="D3" s="14" t="s">
        <v>6</v>
      </c>
      <c r="E3" s="14" t="s">
        <v>6</v>
      </c>
      <c r="F3" s="14" t="s">
        <v>6</v>
      </c>
      <c r="G3" s="15" t="s">
        <v>6</v>
      </c>
    </row>
    <row r="4" spans="1:7" ht="14.25">
      <c r="A4" s="6">
        <v>39692</v>
      </c>
      <c r="B4" s="7">
        <v>22</v>
      </c>
      <c r="C4" s="20">
        <v>1729438</v>
      </c>
      <c r="D4" s="14" t="s">
        <v>6</v>
      </c>
      <c r="E4" s="14" t="s">
        <v>6</v>
      </c>
      <c r="F4" s="14" t="s">
        <v>6</v>
      </c>
      <c r="G4" s="15" t="s">
        <v>6</v>
      </c>
    </row>
    <row r="5" spans="1:7" ht="14.25">
      <c r="A5" s="6">
        <v>39722</v>
      </c>
      <c r="B5" s="7">
        <v>65</v>
      </c>
      <c r="C5" s="20">
        <v>23868892</v>
      </c>
      <c r="D5" s="14" t="s">
        <v>6</v>
      </c>
      <c r="E5" s="14" t="s">
        <v>6</v>
      </c>
      <c r="F5" s="14" t="s">
        <v>6</v>
      </c>
      <c r="G5" s="15" t="s">
        <v>6</v>
      </c>
    </row>
    <row r="6" spans="1:7" ht="14.25">
      <c r="A6" s="6">
        <v>39753</v>
      </c>
      <c r="B6" s="7">
        <v>28</v>
      </c>
      <c r="C6" s="20">
        <v>10830337</v>
      </c>
      <c r="D6" s="14" t="s">
        <v>6</v>
      </c>
      <c r="E6" s="14" t="s">
        <v>6</v>
      </c>
      <c r="F6" s="14" t="s">
        <v>6</v>
      </c>
      <c r="G6" s="15" t="s">
        <v>6</v>
      </c>
    </row>
    <row r="7" spans="1:7" ht="14.25">
      <c r="A7" s="6">
        <v>39783</v>
      </c>
      <c r="B7" s="7">
        <v>9</v>
      </c>
      <c r="C7" s="20">
        <v>3909964</v>
      </c>
      <c r="D7" s="14" t="s">
        <v>6</v>
      </c>
      <c r="E7" s="14" t="s">
        <v>6</v>
      </c>
      <c r="F7" s="14" t="s">
        <v>6</v>
      </c>
      <c r="G7" s="15" t="s">
        <v>6</v>
      </c>
    </row>
    <row r="8" spans="1:7" ht="15">
      <c r="A8" s="25" t="s">
        <v>7</v>
      </c>
      <c r="B8" s="26">
        <f>SUM(B2:B7)</f>
        <v>162</v>
      </c>
      <c r="C8" s="27">
        <f>SUM(C2:C7)</f>
        <v>54517896</v>
      </c>
      <c r="D8" s="28"/>
      <c r="E8" s="28"/>
      <c r="F8" s="28"/>
      <c r="G8" s="29"/>
    </row>
    <row r="9" spans="1:7" ht="14.25">
      <c r="A9" s="24" t="s">
        <v>8</v>
      </c>
      <c r="B9" s="7"/>
      <c r="C9" s="20"/>
      <c r="D9" s="14"/>
      <c r="E9" s="14"/>
      <c r="F9" s="14"/>
      <c r="G9" s="15"/>
    </row>
    <row r="10" spans="1:7" ht="14.25">
      <c r="A10" s="44">
        <v>39814</v>
      </c>
      <c r="B10" s="14">
        <v>35</v>
      </c>
      <c r="C10" s="12">
        <v>7572265</v>
      </c>
      <c r="D10" s="14" t="s">
        <v>6</v>
      </c>
      <c r="E10" s="14" t="s">
        <v>6</v>
      </c>
      <c r="F10" s="14" t="s">
        <v>6</v>
      </c>
      <c r="G10" s="15" t="s">
        <v>6</v>
      </c>
    </row>
    <row r="11" spans="1:7" ht="14.25">
      <c r="A11" s="44">
        <v>39845</v>
      </c>
      <c r="B11" s="14">
        <v>22</v>
      </c>
      <c r="C11" s="12">
        <v>8290298</v>
      </c>
      <c r="D11" s="14" t="s">
        <v>6</v>
      </c>
      <c r="E11" s="14" t="s">
        <v>6</v>
      </c>
      <c r="F11" s="14" t="s">
        <v>6</v>
      </c>
      <c r="G11" s="15" t="s">
        <v>6</v>
      </c>
    </row>
    <row r="12" spans="1:7" ht="14.25">
      <c r="A12" s="44">
        <v>39873</v>
      </c>
      <c r="B12" s="14">
        <v>68</v>
      </c>
      <c r="C12" s="12">
        <v>39247969</v>
      </c>
      <c r="D12" s="14" t="s">
        <v>6</v>
      </c>
      <c r="E12" s="14" t="s">
        <v>6</v>
      </c>
      <c r="F12" s="14" t="s">
        <v>6</v>
      </c>
      <c r="G12" s="15" t="s">
        <v>6</v>
      </c>
    </row>
    <row r="13" spans="1:7" ht="14.25">
      <c r="A13" s="44">
        <v>39904</v>
      </c>
      <c r="B13" s="14">
        <v>64</v>
      </c>
      <c r="C13" s="12">
        <v>11330070</v>
      </c>
      <c r="D13" s="14" t="s">
        <v>6</v>
      </c>
      <c r="E13" s="14" t="s">
        <v>6</v>
      </c>
      <c r="F13" s="14" t="s">
        <v>6</v>
      </c>
      <c r="G13" s="15" t="s">
        <v>6</v>
      </c>
    </row>
    <row r="14" spans="1:7" ht="14.25">
      <c r="A14" s="44">
        <v>39934</v>
      </c>
      <c r="B14" s="14">
        <v>77</v>
      </c>
      <c r="C14" s="12">
        <v>21239079</v>
      </c>
      <c r="D14" s="14" t="s">
        <v>6</v>
      </c>
      <c r="E14" s="14" t="s">
        <v>6</v>
      </c>
      <c r="F14" s="14" t="s">
        <v>6</v>
      </c>
      <c r="G14" s="15" t="s">
        <v>6</v>
      </c>
    </row>
    <row r="15" spans="1:7" ht="14.25">
      <c r="A15" s="44">
        <v>39965</v>
      </c>
      <c r="B15" s="129">
        <v>71</v>
      </c>
      <c r="C15" s="19">
        <v>20434551</v>
      </c>
      <c r="D15" s="14" t="s">
        <v>6</v>
      </c>
      <c r="E15" s="14" t="s">
        <v>6</v>
      </c>
      <c r="F15" s="14" t="s">
        <v>6</v>
      </c>
      <c r="G15" s="15" t="s">
        <v>6</v>
      </c>
    </row>
    <row r="16" spans="1:7" ht="14.25">
      <c r="A16" s="44">
        <v>39995</v>
      </c>
      <c r="B16" s="14">
        <v>30</v>
      </c>
      <c r="C16" s="12">
        <v>6901084</v>
      </c>
      <c r="D16" s="14" t="s">
        <v>6</v>
      </c>
      <c r="E16" s="14" t="s">
        <v>6</v>
      </c>
      <c r="F16" s="14" t="s">
        <v>6</v>
      </c>
      <c r="G16" s="15" t="s">
        <v>6</v>
      </c>
    </row>
    <row r="17" spans="1:7" ht="14.25">
      <c r="A17" s="44">
        <v>40026</v>
      </c>
      <c r="B17" s="14">
        <v>80</v>
      </c>
      <c r="C17" s="12">
        <v>32597065</v>
      </c>
      <c r="D17" s="14" t="s">
        <v>6</v>
      </c>
      <c r="E17" s="14" t="s">
        <v>6</v>
      </c>
      <c r="F17" s="14" t="s">
        <v>6</v>
      </c>
      <c r="G17" s="15" t="s">
        <v>6</v>
      </c>
    </row>
    <row r="18" spans="1:7" ht="14.25">
      <c r="A18" s="44">
        <v>40057</v>
      </c>
      <c r="B18" s="14">
        <v>30</v>
      </c>
      <c r="C18" s="12">
        <v>7504582</v>
      </c>
      <c r="D18" s="14" t="s">
        <v>6</v>
      </c>
      <c r="E18" s="14" t="s">
        <v>6</v>
      </c>
      <c r="F18" s="14" t="s">
        <v>6</v>
      </c>
      <c r="G18" s="15" t="s">
        <v>6</v>
      </c>
    </row>
    <row r="19" spans="1:7" ht="14.25">
      <c r="A19" s="44">
        <v>40087</v>
      </c>
      <c r="B19" s="14">
        <v>176</v>
      </c>
      <c r="C19" s="12">
        <v>42425727</v>
      </c>
      <c r="D19" s="130">
        <v>87</v>
      </c>
      <c r="E19" s="131">
        <f aca="true" t="shared" si="0" ref="E19:E34">SUM(D19/B19)</f>
        <v>0.4943181818181818</v>
      </c>
      <c r="F19" s="132">
        <v>12231272</v>
      </c>
      <c r="G19" s="133">
        <f>SUM(F19/C19)</f>
        <v>0.2882984656927623</v>
      </c>
    </row>
    <row r="20" spans="1:7" ht="14.25">
      <c r="A20" s="44">
        <v>40126</v>
      </c>
      <c r="B20" s="14">
        <v>341</v>
      </c>
      <c r="C20" s="12">
        <v>57639530</v>
      </c>
      <c r="D20" s="14">
        <v>199</v>
      </c>
      <c r="E20" s="131">
        <f t="shared" si="0"/>
        <v>0.5835777126099707</v>
      </c>
      <c r="F20" s="134">
        <v>19539729</v>
      </c>
      <c r="G20" s="133">
        <f>SUM(F20/C20)</f>
        <v>0.3389987565825051</v>
      </c>
    </row>
    <row r="21" spans="1:7" ht="14.25">
      <c r="A21" s="44">
        <v>40148</v>
      </c>
      <c r="B21" s="14">
        <v>188</v>
      </c>
      <c r="C21" s="19">
        <v>24617747</v>
      </c>
      <c r="D21" s="14">
        <v>147</v>
      </c>
      <c r="E21" s="131">
        <f t="shared" si="0"/>
        <v>0.7819148936170213</v>
      </c>
      <c r="F21" s="19">
        <v>18628331</v>
      </c>
      <c r="G21" s="133">
        <f>SUM(F21/C21)</f>
        <v>0.7567033246381157</v>
      </c>
    </row>
    <row r="22" spans="1:7" ht="15">
      <c r="A22" s="142" t="s">
        <v>5</v>
      </c>
      <c r="B22" s="42">
        <f>SUM(B10:B21)</f>
        <v>1182</v>
      </c>
      <c r="C22" s="135">
        <f>SUM(C10:C21)</f>
        <v>279799967</v>
      </c>
      <c r="D22" s="135">
        <f>SUM(D10:D21)</f>
        <v>433</v>
      </c>
      <c r="E22" s="136">
        <f t="shared" si="0"/>
        <v>0.3663282571912014</v>
      </c>
      <c r="F22" s="135">
        <f>SUM(F10:F21)</f>
        <v>50399332</v>
      </c>
      <c r="G22" s="137">
        <f>SUM(F22/C22)</f>
        <v>0.18012629715571052</v>
      </c>
    </row>
    <row r="23" spans="1:7" ht="14.25">
      <c r="A23" s="138">
        <v>40179</v>
      </c>
      <c r="B23" s="14">
        <v>113</v>
      </c>
      <c r="C23" s="19">
        <v>26108681</v>
      </c>
      <c r="D23" s="139">
        <v>86</v>
      </c>
      <c r="E23" s="131">
        <f t="shared" si="0"/>
        <v>0.7610619469026548</v>
      </c>
      <c r="F23" s="12">
        <v>14514292</v>
      </c>
      <c r="G23" s="133">
        <v>0.5559182403737669</v>
      </c>
    </row>
    <row r="24" spans="1:7" ht="14.25">
      <c r="A24" s="138">
        <v>40210</v>
      </c>
      <c r="B24" s="14">
        <v>69</v>
      </c>
      <c r="C24" s="12">
        <v>9593170</v>
      </c>
      <c r="D24" s="139">
        <v>30</v>
      </c>
      <c r="E24" s="131">
        <f t="shared" si="0"/>
        <v>0.43478260869565216</v>
      </c>
      <c r="F24" s="140">
        <v>1674524</v>
      </c>
      <c r="G24" s="133">
        <v>0.1745537710683747</v>
      </c>
    </row>
    <row r="25" spans="1:7" ht="14.25">
      <c r="A25" s="138">
        <v>40238</v>
      </c>
      <c r="B25" s="14">
        <v>36</v>
      </c>
      <c r="C25" s="19">
        <v>10771610</v>
      </c>
      <c r="D25" s="139">
        <v>4</v>
      </c>
      <c r="E25" s="131">
        <f t="shared" si="0"/>
        <v>0.1111111111111111</v>
      </c>
      <c r="F25" s="12">
        <v>92480</v>
      </c>
      <c r="G25" s="141">
        <v>0.008585531782156985</v>
      </c>
    </row>
    <row r="26" spans="1:7" ht="14.25">
      <c r="A26" s="138">
        <v>40269</v>
      </c>
      <c r="B26" s="14">
        <v>62</v>
      </c>
      <c r="C26" s="19">
        <v>26077730</v>
      </c>
      <c r="D26" s="139">
        <v>5</v>
      </c>
      <c r="E26" s="131">
        <f t="shared" si="0"/>
        <v>0.08064516129032258</v>
      </c>
      <c r="F26" s="12">
        <v>110696</v>
      </c>
      <c r="G26" s="141">
        <f aca="true" t="shared" si="1" ref="G26:G34">SUM(F26/C26)</f>
        <v>0.004244847998656325</v>
      </c>
    </row>
    <row r="27" spans="1:7" ht="14.25">
      <c r="A27" s="138">
        <v>40299</v>
      </c>
      <c r="B27" s="14">
        <v>143</v>
      </c>
      <c r="C27" s="19">
        <v>10756052</v>
      </c>
      <c r="D27" s="139">
        <v>19</v>
      </c>
      <c r="E27" s="131">
        <f t="shared" si="0"/>
        <v>0.13286713286713286</v>
      </c>
      <c r="F27" s="12">
        <v>2053114</v>
      </c>
      <c r="G27" s="133">
        <f t="shared" si="1"/>
        <v>0.19087988789938912</v>
      </c>
    </row>
    <row r="28" spans="1:7" ht="14.25">
      <c r="A28" s="138">
        <v>40330</v>
      </c>
      <c r="B28" s="14">
        <v>162</v>
      </c>
      <c r="C28" s="19">
        <v>31334749</v>
      </c>
      <c r="D28" s="139">
        <v>8</v>
      </c>
      <c r="E28" s="131">
        <f t="shared" si="0"/>
        <v>0.04938271604938271</v>
      </c>
      <c r="F28" s="12">
        <v>1174211</v>
      </c>
      <c r="G28" s="133">
        <f t="shared" si="1"/>
        <v>0.0374731260812078</v>
      </c>
    </row>
    <row r="29" spans="1:7" ht="16.5">
      <c r="A29" s="155">
        <v>40360</v>
      </c>
      <c r="B29" s="7">
        <v>81</v>
      </c>
      <c r="C29" s="18">
        <v>12452888</v>
      </c>
      <c r="D29" s="13">
        <v>2</v>
      </c>
      <c r="E29" s="131">
        <f t="shared" si="0"/>
        <v>0.024691358024691357</v>
      </c>
      <c r="F29" s="34">
        <v>408400</v>
      </c>
      <c r="G29" s="133">
        <f t="shared" si="1"/>
        <v>0.03279560532464437</v>
      </c>
    </row>
    <row r="30" spans="1:7" ht="14.25">
      <c r="A30" s="63">
        <v>40391</v>
      </c>
      <c r="B30" s="7">
        <v>152</v>
      </c>
      <c r="C30" s="18">
        <v>92767616</v>
      </c>
      <c r="D30" s="13">
        <v>4</v>
      </c>
      <c r="E30" s="131">
        <f t="shared" si="0"/>
        <v>0.02631578947368421</v>
      </c>
      <c r="F30" s="12">
        <v>147636</v>
      </c>
      <c r="G30" s="141">
        <f t="shared" si="1"/>
        <v>0.0015914605372633484</v>
      </c>
    </row>
    <row r="31" spans="1:7" ht="14.25">
      <c r="A31" s="155">
        <v>40422</v>
      </c>
      <c r="B31" s="68">
        <f>SUM('All Articles'!B36)</f>
        <v>191</v>
      </c>
      <c r="C31" s="77">
        <f>SUM('All Articles'!C36)</f>
        <v>40203618</v>
      </c>
      <c r="D31" s="13">
        <f>SUM('All Articles'!H36)</f>
        <v>33</v>
      </c>
      <c r="E31" s="131">
        <f t="shared" si="0"/>
        <v>0.17277486910994763</v>
      </c>
      <c r="F31" s="156">
        <f>SUM('All Articles'!J36)</f>
        <v>13599946</v>
      </c>
      <c r="G31" s="141">
        <f t="shared" si="1"/>
        <v>0.3382766695276032</v>
      </c>
    </row>
    <row r="32" spans="1:7" ht="14.25">
      <c r="A32" s="155">
        <v>40452</v>
      </c>
      <c r="B32" s="13">
        <f>SUM('All Articles'!B37)</f>
        <v>364</v>
      </c>
      <c r="C32" s="157">
        <f>SUM('All Articles'!C37)</f>
        <v>32455672</v>
      </c>
      <c r="D32" s="157">
        <f>SUM('All Articles'!H37)</f>
        <v>279</v>
      </c>
      <c r="E32" s="131">
        <f t="shared" si="0"/>
        <v>0.7664835164835165</v>
      </c>
      <c r="F32" s="157">
        <f>SUM('All Articles'!J37)</f>
        <v>12427166</v>
      </c>
      <c r="G32" s="22">
        <f t="shared" si="1"/>
        <v>0.3828965858417598</v>
      </c>
    </row>
    <row r="33" spans="1:7" ht="14.25">
      <c r="A33" s="155">
        <v>40483</v>
      </c>
      <c r="B33" s="7">
        <v>416</v>
      </c>
      <c r="C33" s="18">
        <v>38731985</v>
      </c>
      <c r="D33" s="58">
        <f>SUM('All Articles'!H38)</f>
        <v>320</v>
      </c>
      <c r="E33" s="131">
        <f t="shared" si="0"/>
        <v>0.7692307692307693</v>
      </c>
      <c r="F33" s="162">
        <f>SUM('All Articles'!J38)</f>
        <v>19221927</v>
      </c>
      <c r="G33" s="22">
        <f t="shared" si="1"/>
        <v>0.4962804514150256</v>
      </c>
    </row>
    <row r="34" spans="1:7" ht="14.25">
      <c r="A34" s="155">
        <v>40513</v>
      </c>
      <c r="B34" s="98">
        <v>473</v>
      </c>
      <c r="C34" s="98">
        <v>55663487</v>
      </c>
      <c r="D34" s="98">
        <v>387</v>
      </c>
      <c r="E34" s="131">
        <f t="shared" si="0"/>
        <v>0.8181818181818182</v>
      </c>
      <c r="F34" s="98">
        <v>33176099</v>
      </c>
      <c r="G34" s="22">
        <f t="shared" si="1"/>
        <v>0.5960118704025854</v>
      </c>
    </row>
    <row r="35" spans="1:7" ht="15.75" thickBot="1">
      <c r="A35" s="30" t="s">
        <v>28</v>
      </c>
      <c r="B35" s="31">
        <f>SUM(B23:B34)</f>
        <v>2262</v>
      </c>
      <c r="C35" s="32">
        <f>SUM(C23:C34)</f>
        <v>386917258</v>
      </c>
      <c r="D35" s="32">
        <f>SUM(D23:D34)</f>
        <v>1177</v>
      </c>
      <c r="E35" s="37">
        <f>SUM(D35/B35)</f>
        <v>0.5203359858532273</v>
      </c>
      <c r="F35" s="32">
        <f>SUM(F23:F34)</f>
        <v>98600491</v>
      </c>
      <c r="G35" s="36">
        <f>SUM(F35/C35)</f>
        <v>0.25483611537431083</v>
      </c>
    </row>
    <row r="36" ht="13.5" thickTop="1"/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&amp;L&amp;"Arial,Bold"&amp;12Total Article/Audience vs. ACF Articles/Audience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21.57421875" style="0" customWidth="1"/>
    <col min="2" max="7" width="12.7109375" style="0" customWidth="1"/>
    <col min="8" max="8" width="11.8515625" style="0" customWidth="1"/>
    <col min="9" max="9" width="12.7109375" style="0" customWidth="1"/>
    <col min="10" max="10" width="10.7109375" style="0" customWidth="1"/>
    <col min="11" max="12" width="12.7109375" style="0" customWidth="1"/>
    <col min="13" max="13" width="10.7109375" style="0" customWidth="1"/>
    <col min="14" max="14" width="13.00390625" style="0" customWidth="1"/>
    <col min="15" max="15" width="13.7109375" style="0" customWidth="1"/>
    <col min="16" max="16" width="14.8515625" style="0" customWidth="1"/>
    <col min="17" max="17" width="14.140625" style="0" customWidth="1"/>
  </cols>
  <sheetData>
    <row r="1" spans="1:13" ht="16.5" customHeight="1" thickTop="1">
      <c r="A1" s="104" t="s">
        <v>22</v>
      </c>
      <c r="B1" s="105"/>
      <c r="C1" s="105"/>
      <c r="D1" s="105"/>
      <c r="E1" s="105"/>
      <c r="F1" s="105"/>
      <c r="G1" s="105"/>
      <c r="H1" s="105"/>
      <c r="I1" s="60"/>
      <c r="K1" s="50"/>
      <c r="L1" s="51"/>
      <c r="M1" s="50"/>
    </row>
    <row r="2" spans="1:13" ht="16.5" customHeight="1">
      <c r="A2" s="60" t="s">
        <v>23</v>
      </c>
      <c r="B2" s="58"/>
      <c r="C2" s="58"/>
      <c r="D2" s="58"/>
      <c r="E2" s="58"/>
      <c r="F2" s="58"/>
      <c r="G2" s="58"/>
      <c r="H2" s="58"/>
      <c r="I2" s="60"/>
      <c r="K2" s="50"/>
      <c r="L2" s="51"/>
      <c r="M2" s="50"/>
    </row>
    <row r="3" spans="1:12" ht="16.5" customHeight="1" thickBot="1">
      <c r="A3" s="96" t="s">
        <v>27</v>
      </c>
      <c r="B3" s="97"/>
      <c r="C3" s="97"/>
      <c r="D3" s="97"/>
      <c r="E3" s="97"/>
      <c r="F3" s="97"/>
      <c r="G3" s="97"/>
      <c r="H3" s="97"/>
      <c r="I3" s="60"/>
      <c r="L3" s="2"/>
    </row>
    <row r="4" spans="1:13" ht="14.25" thickBot="1" thickTop="1">
      <c r="A4" s="58"/>
      <c r="B4" s="98"/>
      <c r="C4" s="114"/>
      <c r="D4" s="98"/>
      <c r="E4" s="115"/>
      <c r="F4" s="58"/>
      <c r="G4" s="100"/>
      <c r="H4" s="98"/>
      <c r="I4" s="100"/>
      <c r="J4" s="58"/>
      <c r="K4" s="100"/>
      <c r="L4" s="98"/>
      <c r="M4" s="100"/>
    </row>
    <row r="5" spans="1:13" ht="13.5" thickTop="1">
      <c r="A5" s="116" t="s">
        <v>20</v>
      </c>
      <c r="B5" s="117" t="s">
        <v>26</v>
      </c>
      <c r="C5" s="118" t="s">
        <v>24</v>
      </c>
      <c r="D5" s="117" t="s">
        <v>2</v>
      </c>
      <c r="E5" s="119" t="s">
        <v>24</v>
      </c>
      <c r="F5" s="120" t="s">
        <v>3</v>
      </c>
      <c r="G5" s="118" t="s">
        <v>4</v>
      </c>
      <c r="H5" s="117" t="s">
        <v>2</v>
      </c>
      <c r="I5" s="118" t="s">
        <v>4</v>
      </c>
      <c r="J5" s="120" t="s">
        <v>11</v>
      </c>
      <c r="K5" s="118" t="s">
        <v>4</v>
      </c>
      <c r="L5" s="117" t="s">
        <v>2</v>
      </c>
      <c r="M5" s="121" t="s">
        <v>4</v>
      </c>
    </row>
    <row r="6" spans="1:13" ht="12.75">
      <c r="A6" s="60" t="s">
        <v>18</v>
      </c>
      <c r="B6" s="98">
        <v>162</v>
      </c>
      <c r="C6" s="124" t="s">
        <v>6</v>
      </c>
      <c r="D6" s="98">
        <v>54517896</v>
      </c>
      <c r="E6" s="125" t="s">
        <v>6</v>
      </c>
      <c r="F6" s="126" t="s">
        <v>6</v>
      </c>
      <c r="G6" s="127" t="s">
        <v>6</v>
      </c>
      <c r="H6" s="109" t="s">
        <v>6</v>
      </c>
      <c r="I6" s="128" t="s">
        <v>6</v>
      </c>
      <c r="J6" s="126" t="s">
        <v>6</v>
      </c>
      <c r="K6" s="127" t="s">
        <v>6</v>
      </c>
      <c r="L6" s="109" t="s">
        <v>6</v>
      </c>
      <c r="M6" s="128" t="s">
        <v>6</v>
      </c>
    </row>
    <row r="7" spans="1:13" ht="12.75">
      <c r="A7" s="60" t="s">
        <v>5</v>
      </c>
      <c r="B7" s="98">
        <v>1182</v>
      </c>
      <c r="C7" s="114">
        <v>4.216049382716049</v>
      </c>
      <c r="D7" s="98">
        <v>279799967</v>
      </c>
      <c r="E7" s="122">
        <v>2.1491628913925807</v>
      </c>
      <c r="F7" s="58">
        <v>348</v>
      </c>
      <c r="G7" s="100">
        <v>0.29441624365482233</v>
      </c>
      <c r="H7" s="98">
        <v>33329482</v>
      </c>
      <c r="I7" s="102">
        <v>0.11911896329851962</v>
      </c>
      <c r="J7" s="58">
        <v>433</v>
      </c>
      <c r="K7" s="100">
        <v>0.3663282571912014</v>
      </c>
      <c r="L7" s="98">
        <v>50399332</v>
      </c>
      <c r="M7" s="102">
        <v>0.18012629715571052</v>
      </c>
    </row>
    <row r="8" spans="1:13" ht="13.5" thickBot="1">
      <c r="A8" s="96" t="s">
        <v>28</v>
      </c>
      <c r="B8" s="99">
        <f>SUM('All Articles'!B40)</f>
        <v>2262</v>
      </c>
      <c r="C8" s="108">
        <f>SUM('All Articles'!M40)</f>
        <v>0.9137055837563453</v>
      </c>
      <c r="D8" s="99">
        <f>SUM('All Articles'!C40)</f>
        <v>386917258</v>
      </c>
      <c r="E8" s="123">
        <f>SUM('All Articles'!O40)</f>
        <v>0.38283525244304273</v>
      </c>
      <c r="F8" s="97">
        <f>SUM('All Articles'!D40)</f>
        <v>434</v>
      </c>
      <c r="G8" s="101">
        <f>SUM('All Articles'!E40)</f>
        <v>0.1918656056587091</v>
      </c>
      <c r="H8" s="99">
        <f>SUM('All Articles'!F40)</f>
        <v>25471227</v>
      </c>
      <c r="I8" s="87">
        <f>SUM('All Articles'!G40)</f>
        <v>0.06583119897949861</v>
      </c>
      <c r="J8" s="97">
        <f>SUM('All Articles'!H40)</f>
        <v>1177</v>
      </c>
      <c r="K8" s="101">
        <f>SUM('All Articles'!I40)</f>
        <v>0.5203359858532273</v>
      </c>
      <c r="L8" s="99">
        <f>SUM('All Articles'!J40)</f>
        <v>98600491</v>
      </c>
      <c r="M8" s="87">
        <f>SUM('All Articles'!K40)</f>
        <v>0.25483611537431083</v>
      </c>
    </row>
    <row r="9" ht="13.5" thickTop="1"/>
    <row r="10" ht="12.75">
      <c r="A10" s="103" t="s">
        <v>21</v>
      </c>
    </row>
    <row r="11" ht="12.75">
      <c r="A11" s="103"/>
    </row>
    <row r="12" spans="1:5" ht="12.75">
      <c r="A12" s="103"/>
      <c r="E12" s="107"/>
    </row>
    <row r="13" spans="1:5" ht="15">
      <c r="A13" s="113" t="s">
        <v>25</v>
      </c>
      <c r="E13" s="173"/>
    </row>
    <row r="14" spans="4:7" ht="13.5" thickBot="1">
      <c r="D14" s="2"/>
      <c r="E14" s="174"/>
      <c r="F14" s="2"/>
      <c r="G14" s="114"/>
    </row>
    <row r="15" spans="1:7" ht="15.75" thickTop="1">
      <c r="A15" s="88" t="s">
        <v>29</v>
      </c>
      <c r="B15" s="89"/>
      <c r="C15" s="110"/>
      <c r="D15" s="69"/>
      <c r="E15" s="175"/>
      <c r="F15" s="110"/>
      <c r="G15" s="110"/>
    </row>
    <row r="16" spans="1:7" ht="12.75">
      <c r="A16" s="111" t="s">
        <v>12</v>
      </c>
      <c r="B16" s="112" t="s">
        <v>2</v>
      </c>
      <c r="C16" s="110"/>
      <c r="D16" s="110"/>
      <c r="E16" s="92"/>
      <c r="F16" s="110"/>
      <c r="G16" s="110"/>
    </row>
    <row r="17" spans="1:7" ht="12.75">
      <c r="A17" s="160" t="s">
        <v>35</v>
      </c>
      <c r="B17" s="53"/>
      <c r="C17" s="58"/>
      <c r="D17" s="152"/>
      <c r="E17" s="174"/>
      <c r="F17" s="172"/>
      <c r="G17" s="153"/>
    </row>
    <row r="18" spans="1:7" ht="12.75">
      <c r="A18" s="60">
        <f>SUM('All Articles'!A44)</f>
        <v>348</v>
      </c>
      <c r="B18" s="85">
        <f>SUM('All Articles'!B44)</f>
        <v>33329482</v>
      </c>
      <c r="C18" s="106"/>
      <c r="D18" s="2"/>
      <c r="E18" s="174"/>
      <c r="F18" s="2"/>
      <c r="G18" s="2"/>
    </row>
    <row r="19" spans="1:7" ht="12.75">
      <c r="A19" s="160" t="s">
        <v>37</v>
      </c>
      <c r="B19" s="53"/>
      <c r="C19" s="58"/>
      <c r="D19" s="2"/>
      <c r="E19" s="174"/>
      <c r="F19" s="2"/>
      <c r="G19" s="2"/>
    </row>
    <row r="20" spans="1:7" ht="12.75">
      <c r="A20" s="86">
        <f>SUM('All Articles'!A46)</f>
        <v>434</v>
      </c>
      <c r="B20" s="85">
        <f>SUM('All Articles'!B46)</f>
        <v>25471227</v>
      </c>
      <c r="C20" s="106"/>
      <c r="D20" s="2"/>
      <c r="E20" s="2"/>
      <c r="F20" s="2"/>
      <c r="G20" s="2"/>
    </row>
    <row r="21" spans="1:7" ht="12.75">
      <c r="A21" s="91" t="s">
        <v>19</v>
      </c>
      <c r="B21" s="85"/>
      <c r="C21" s="106"/>
      <c r="D21" s="2"/>
      <c r="E21" s="2"/>
      <c r="F21" s="2"/>
      <c r="G21" s="2"/>
    </row>
    <row r="22" spans="1:7" ht="12.75">
      <c r="A22" s="159">
        <f>SUM(A20/A18)-1</f>
        <v>0.24712643678160928</v>
      </c>
      <c r="B22" s="102">
        <f>SUM(B20/B18)-1</f>
        <v>-0.23577489143095598</v>
      </c>
      <c r="C22" s="100"/>
      <c r="D22" s="154"/>
      <c r="E22" s="2"/>
      <c r="F22" s="2"/>
      <c r="G22" s="2"/>
    </row>
    <row r="23" spans="1:7" ht="12.75">
      <c r="A23" s="160" t="s">
        <v>34</v>
      </c>
      <c r="B23" s="53"/>
      <c r="D23" s="2"/>
      <c r="E23" s="2"/>
      <c r="F23" s="2"/>
      <c r="G23" s="2"/>
    </row>
    <row r="24" spans="1:2" ht="13.5" thickBot="1">
      <c r="A24" s="96">
        <f>SUM('All Articles'!A50)</f>
        <v>782</v>
      </c>
      <c r="B24" s="171">
        <f>SUM('All Articles'!B50)</f>
        <v>58800709</v>
      </c>
    </row>
    <row r="25" ht="13.5" thickTop="1"/>
  </sheetData>
  <sheetProtection/>
  <printOptions/>
  <pageMargins left="0.41" right="0.25" top="1" bottom="1" header="0.5" footer="0.5"/>
  <pageSetup horizontalDpi="600" verticalDpi="600" orientation="landscape" paperSize="5" r:id="rId1"/>
  <headerFooter alignWithMargins="0">
    <oddHeader>&amp;L&amp;"Arial,Bold"&amp;14Aviva Canada Public Relations - Media Mention Tracking Summary&amp;"Arial,Regular"&amp;10 (June 2010)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CGU Group Canada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 Employee</dc:creator>
  <cp:keywords/>
  <dc:description/>
  <cp:lastModifiedBy> Glenn &amp; Janis</cp:lastModifiedBy>
  <cp:lastPrinted>2011-01-13T15:18:56Z</cp:lastPrinted>
  <dcterms:created xsi:type="dcterms:W3CDTF">2009-11-09T14:25:10Z</dcterms:created>
  <dcterms:modified xsi:type="dcterms:W3CDTF">2011-03-27T20:50:01Z</dcterms:modified>
  <cp:category/>
  <cp:version/>
  <cp:contentType/>
  <cp:contentStatus/>
</cp:coreProperties>
</file>