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95" windowWidth="15315" windowHeight="11730" activeTab="5"/>
  </bookViews>
  <sheets>
    <sheet name="Plot #1" sheetId="2" r:id="rId1"/>
    <sheet name="Plot #2" sheetId="5" r:id="rId2"/>
    <sheet name="Plot #3" sheetId="1" r:id="rId3"/>
    <sheet name="Plot #4" sheetId="4" r:id="rId4"/>
    <sheet name="Plot #5" sheetId="3" r:id="rId5"/>
    <sheet name="Calculation Sheet" sheetId="6" r:id="rId6"/>
  </sheets>
  <calcPr calcId="145621"/>
</workbook>
</file>

<file path=xl/calcChain.xml><?xml version="1.0" encoding="utf-8"?>
<calcChain xmlns="http://schemas.openxmlformats.org/spreadsheetml/2006/main">
  <c r="K68" i="6" l="1"/>
  <c r="L68" i="6"/>
  <c r="M68" i="6"/>
  <c r="K69" i="6"/>
  <c r="L69" i="6"/>
  <c r="M69" i="6"/>
  <c r="M7" i="6"/>
  <c r="M13" i="6"/>
  <c r="M16" i="6"/>
  <c r="M17" i="6"/>
  <c r="M38" i="6"/>
  <c r="M43" i="6"/>
  <c r="M45" i="6"/>
  <c r="M46" i="6"/>
  <c r="M56" i="6"/>
  <c r="M57" i="6"/>
  <c r="M59" i="6"/>
  <c r="M75" i="6"/>
  <c r="M76" i="6"/>
  <c r="M78" i="6"/>
  <c r="M80" i="6"/>
  <c r="M95" i="6"/>
  <c r="M96" i="6"/>
  <c r="M103" i="6"/>
  <c r="M104" i="6"/>
  <c r="M105" i="6"/>
  <c r="M106" i="6"/>
  <c r="L7" i="6"/>
  <c r="L13" i="6"/>
  <c r="L16" i="6"/>
  <c r="L17" i="6"/>
  <c r="L38" i="6"/>
  <c r="L43" i="6"/>
  <c r="L45" i="6"/>
  <c r="L46" i="6"/>
  <c r="L56" i="6"/>
  <c r="L57" i="6"/>
  <c r="L59" i="6"/>
  <c r="L75" i="6"/>
  <c r="L76" i="6"/>
  <c r="L78" i="6"/>
  <c r="L80" i="6"/>
  <c r="L95" i="6"/>
  <c r="L96" i="6"/>
  <c r="L103" i="6"/>
  <c r="L104" i="6"/>
  <c r="L105" i="6"/>
  <c r="L106" i="6"/>
  <c r="K7" i="6"/>
  <c r="K13" i="6"/>
  <c r="K16" i="6"/>
  <c r="K17" i="6"/>
  <c r="K38" i="6"/>
  <c r="K43" i="6"/>
  <c r="K45" i="6"/>
  <c r="K46" i="6"/>
  <c r="K56" i="6"/>
  <c r="K57" i="6"/>
  <c r="K59" i="6"/>
  <c r="K75" i="6"/>
  <c r="K76" i="6"/>
  <c r="K78" i="6"/>
  <c r="K80" i="6"/>
  <c r="K95" i="6"/>
  <c r="K96" i="6"/>
  <c r="K103" i="6"/>
  <c r="K104" i="6"/>
  <c r="K105" i="6"/>
  <c r="K106" i="6"/>
  <c r="M6" i="6"/>
  <c r="L6" i="6"/>
  <c r="K6" i="6"/>
  <c r="J78" i="6"/>
  <c r="J46" i="6"/>
  <c r="J115" i="6"/>
  <c r="I96" i="6"/>
  <c r="I106" i="6"/>
  <c r="I105" i="6"/>
  <c r="I104" i="6"/>
  <c r="I103" i="6"/>
  <c r="I95" i="6"/>
  <c r="I38" i="6"/>
  <c r="I17" i="6"/>
  <c r="I16" i="6"/>
  <c r="J106" i="6" l="1"/>
  <c r="J105" i="6"/>
  <c r="J104" i="6"/>
  <c r="J103" i="6"/>
  <c r="J96" i="6"/>
  <c r="J95" i="6"/>
  <c r="J80" i="6"/>
  <c r="J76" i="6"/>
  <c r="J75" i="6"/>
  <c r="J69" i="6"/>
  <c r="J68" i="6"/>
  <c r="J59" i="6"/>
  <c r="J57" i="6"/>
  <c r="J56" i="6"/>
  <c r="J45" i="6"/>
  <c r="J43" i="6"/>
  <c r="J38" i="6"/>
  <c r="J17" i="6"/>
  <c r="J16" i="6"/>
  <c r="J13" i="6"/>
  <c r="J7" i="6"/>
  <c r="J6" i="6"/>
  <c r="G7" i="6" l="1"/>
  <c r="H7" i="6" s="1"/>
  <c r="G8" i="6"/>
  <c r="G9" i="6"/>
  <c r="G10" i="6"/>
  <c r="G11" i="6"/>
  <c r="G12" i="6"/>
  <c r="G13" i="6"/>
  <c r="G14" i="6"/>
  <c r="G15" i="6"/>
  <c r="G16" i="6"/>
  <c r="H16" i="6" s="1"/>
  <c r="G17" i="6"/>
  <c r="H17" i="6" s="1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H38" i="6" s="1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H95" i="6" s="1"/>
  <c r="G96" i="6"/>
  <c r="H96" i="6" s="1"/>
  <c r="G97" i="6"/>
  <c r="G98" i="6"/>
  <c r="G99" i="6"/>
  <c r="G100" i="6"/>
  <c r="G101" i="6"/>
  <c r="G102" i="6"/>
  <c r="G103" i="6"/>
  <c r="H103" i="6" s="1"/>
  <c r="G104" i="6"/>
  <c r="H104" i="6" s="1"/>
  <c r="G105" i="6"/>
  <c r="H105" i="6" s="1"/>
  <c r="G106" i="6"/>
  <c r="H106" i="6" s="1"/>
  <c r="G107" i="6"/>
  <c r="G108" i="6"/>
  <c r="G109" i="6"/>
  <c r="G6" i="6"/>
  <c r="C13" i="4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13" i="2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D7" i="6"/>
  <c r="D8" i="6" s="1"/>
  <c r="D9" i="6" s="1"/>
  <c r="D10" i="6" s="1"/>
  <c r="D11" i="6" s="1"/>
  <c r="D12" i="6" s="1"/>
  <c r="D13" i="6" s="1"/>
  <c r="D38" i="6"/>
  <c r="D39" i="6" s="1"/>
  <c r="D55" i="6"/>
  <c r="D62" i="6"/>
  <c r="D63" i="6" s="1"/>
  <c r="D68" i="6"/>
  <c r="D73" i="6"/>
  <c r="D74" i="6" s="1"/>
  <c r="D95" i="6"/>
  <c r="D77" i="6"/>
  <c r="H80" i="6" l="1"/>
  <c r="I80" i="6"/>
  <c r="H78" i="6"/>
  <c r="I78" i="6"/>
  <c r="H76" i="6"/>
  <c r="I76" i="6"/>
  <c r="H75" i="6"/>
  <c r="I75" i="6"/>
  <c r="H69" i="6"/>
  <c r="I69" i="6"/>
  <c r="H68" i="6"/>
  <c r="I68" i="6"/>
  <c r="H59" i="6"/>
  <c r="I59" i="6"/>
  <c r="H57" i="6"/>
  <c r="I57" i="6"/>
  <c r="H56" i="6"/>
  <c r="I56" i="6"/>
  <c r="H46" i="6"/>
  <c r="I46" i="6"/>
  <c r="H45" i="6"/>
  <c r="I45" i="6"/>
  <c r="H43" i="6"/>
  <c r="I43" i="6"/>
  <c r="I13" i="6"/>
  <c r="H6" i="6"/>
  <c r="I6" i="6"/>
  <c r="I7" i="6"/>
  <c r="H13" i="6"/>
  <c r="I114" i="6" l="1"/>
  <c r="H113" i="6"/>
  <c r="N43" i="6"/>
  <c r="N45" i="6"/>
  <c r="N46" i="6"/>
  <c r="N56" i="6"/>
  <c r="N57" i="6"/>
  <c r="N59" i="6"/>
  <c r="N68" i="6"/>
  <c r="N69" i="6"/>
  <c r="N75" i="6"/>
  <c r="N76" i="6"/>
  <c r="N78" i="6"/>
  <c r="N80" i="6"/>
  <c r="N13" i="6" l="1"/>
  <c r="N7" i="6" l="1"/>
  <c r="N16" i="6"/>
  <c r="N17" i="6"/>
  <c r="N38" i="6"/>
  <c r="N95" i="6"/>
  <c r="N96" i="6"/>
  <c r="N103" i="6"/>
  <c r="N104" i="6"/>
  <c r="N105" i="6"/>
  <c r="N106" i="6"/>
  <c r="N6" i="6"/>
</calcChain>
</file>

<file path=xl/sharedStrings.xml><?xml version="1.0" encoding="utf-8"?>
<sst xmlns="http://schemas.openxmlformats.org/spreadsheetml/2006/main" count="325" uniqueCount="118">
  <si>
    <t xml:space="preserve">Location: </t>
  </si>
  <si>
    <t xml:space="preserve">Team Members: </t>
  </si>
  <si>
    <t>Jack Hammontree</t>
  </si>
  <si>
    <t>Camille Jones</t>
  </si>
  <si>
    <t>Ashley Yarnell</t>
  </si>
  <si>
    <t>Date:</t>
  </si>
  <si>
    <t>UA Arboretum</t>
  </si>
  <si>
    <t>33.18992 N</t>
  </si>
  <si>
    <t>(-) 87.47569 W</t>
  </si>
  <si>
    <t>Transect Number:</t>
  </si>
  <si>
    <t>Left</t>
  </si>
  <si>
    <t>Right</t>
  </si>
  <si>
    <t>Tree No.</t>
  </si>
  <si>
    <t>Tree ID</t>
  </si>
  <si>
    <t>Diameter (CM)</t>
  </si>
  <si>
    <t>Distance from 
Center (m)</t>
  </si>
  <si>
    <t>American Beech</t>
  </si>
  <si>
    <t>Mockernut Hickory</t>
  </si>
  <si>
    <t>Water Oak</t>
  </si>
  <si>
    <t>Black Tupelo</t>
  </si>
  <si>
    <t>White Oak</t>
  </si>
  <si>
    <t>Huckleberry</t>
  </si>
  <si>
    <t>Sweet Gum</t>
  </si>
  <si>
    <t>Dogwood</t>
  </si>
  <si>
    <t>Red Maple</t>
  </si>
  <si>
    <t>Sour Wood</t>
  </si>
  <si>
    <t>Description Quantitative Plot Community Assessment for Vegetation Analysis (Module 2)</t>
  </si>
  <si>
    <t xml:space="preserve">Distance from Center </t>
  </si>
  <si>
    <t>Tree</t>
  </si>
  <si>
    <t>Diameter/</t>
  </si>
  <si>
    <t>Notes</t>
  </si>
  <si>
    <t>(m)</t>
  </si>
  <si>
    <t>No.</t>
  </si>
  <si>
    <t>ID</t>
  </si>
  <si>
    <t>Circumference</t>
  </si>
  <si>
    <t>(cm)</t>
  </si>
  <si>
    <t>Pignut Hickory</t>
  </si>
  <si>
    <t>Black Gum</t>
  </si>
  <si>
    <t xml:space="preserve">Sweet Gum </t>
  </si>
  <si>
    <t>Ironwood</t>
  </si>
  <si>
    <t>unable to identify</t>
  </si>
  <si>
    <t>Unknown #1</t>
  </si>
  <si>
    <t>Sourwood</t>
  </si>
  <si>
    <t>Magnolia</t>
  </si>
  <si>
    <t>Distance Left</t>
  </si>
  <si>
    <t>Distance Right</t>
  </si>
  <si>
    <t>Tree Number</t>
  </si>
  <si>
    <t>Tree Name</t>
  </si>
  <si>
    <t>Diameter</t>
  </si>
  <si>
    <t>Hackberry</t>
  </si>
  <si>
    <t>Chestnut Oak</t>
  </si>
  <si>
    <t>Post Oak</t>
  </si>
  <si>
    <t>Black Jack Oak</t>
  </si>
  <si>
    <t>Cedar</t>
  </si>
  <si>
    <t>Team Members___Christa Holley, Michael Smith, Dustin Worley_______________________________________</t>
  </si>
  <si>
    <t>Date___10/3/2011_________________________________</t>
  </si>
  <si>
    <t>Location_____UA Arboretum ___________________________________________</t>
  </si>
  <si>
    <t>Transect Number____4_________________</t>
  </si>
  <si>
    <t>Plot Length and Width (m)_______________________________</t>
  </si>
  <si>
    <t>Swamp Chestnut Oak</t>
  </si>
  <si>
    <t>Swamp Hickory</t>
  </si>
  <si>
    <t xml:space="preserve">Basswood </t>
  </si>
  <si>
    <t>Paw Paw</t>
  </si>
  <si>
    <t xml:space="preserve">Red Cedar </t>
  </si>
  <si>
    <t>Transect</t>
    <phoneticPr fontId="1" type="noConversion"/>
  </si>
  <si>
    <t>Plot</t>
    <phoneticPr fontId="1" type="noConversion"/>
  </si>
  <si>
    <t>Distance from Center (m)</t>
    <phoneticPr fontId="1" type="noConversion"/>
  </si>
  <si>
    <t>Tree#</t>
    <phoneticPr fontId="1" type="noConversion"/>
  </si>
  <si>
    <t>Tree ID</t>
    <phoneticPr fontId="1" type="noConversion"/>
  </si>
  <si>
    <t>Diameter(cm)</t>
    <phoneticPr fontId="1" type="noConversion"/>
  </si>
  <si>
    <t>Left</t>
    <phoneticPr fontId="1" type="noConversion"/>
  </si>
  <si>
    <t>Right</t>
    <phoneticPr fontId="1" type="noConversion"/>
  </si>
  <si>
    <t>sweet gum</t>
    <phoneticPr fontId="1" type="noConversion"/>
  </si>
  <si>
    <t>black gum</t>
    <phoneticPr fontId="1" type="noConversion"/>
  </si>
  <si>
    <t>sourwood</t>
    <phoneticPr fontId="1" type="noConversion"/>
  </si>
  <si>
    <t>hickory, pignut</t>
    <phoneticPr fontId="1" type="noConversion"/>
  </si>
  <si>
    <t>red maple</t>
    <phoneticPr fontId="1" type="noConversion"/>
  </si>
  <si>
    <t>white oak</t>
    <phoneticPr fontId="1" type="noConversion"/>
  </si>
  <si>
    <t>black oak</t>
    <phoneticPr fontId="1" type="noConversion"/>
  </si>
  <si>
    <t>black tupelo</t>
    <phoneticPr fontId="1" type="noConversion"/>
  </si>
  <si>
    <t>water elm</t>
    <phoneticPr fontId="1" type="noConversion"/>
  </si>
  <si>
    <t>sourwood</t>
    <phoneticPr fontId="1" type="noConversion"/>
  </si>
  <si>
    <t>Location:  40m mark:  33.18996N - 87.47592W</t>
  </si>
  <si>
    <t>Location:  50m mark:  33.18990N - 87.47596W</t>
  </si>
  <si>
    <t>Transect Number:  5</t>
  </si>
  <si>
    <t>Plot length and width:  10m x 20m</t>
  </si>
  <si>
    <t>Team members:</t>
  </si>
  <si>
    <t>Plot Length and Width</t>
  </si>
  <si>
    <t>10 m x 20 m</t>
  </si>
  <si>
    <t>Team Members: Joe Head, ?, ?</t>
    <phoneticPr fontId="1" type="noConversion"/>
  </si>
  <si>
    <t>Date:10/4/11</t>
    <phoneticPr fontId="1" type="noConversion"/>
  </si>
  <si>
    <t>Location: 33.18989 N, -87.47549 W</t>
    <phoneticPr fontId="1" type="noConversion"/>
  </si>
  <si>
    <t>Plot Length/Width: 10/20m</t>
    <phoneticPr fontId="1" type="noConversion"/>
  </si>
  <si>
    <t>Plot</t>
  </si>
  <si>
    <t>sweet gum</t>
  </si>
  <si>
    <t>sourwood</t>
  </si>
  <si>
    <t>red maple</t>
  </si>
  <si>
    <t>white oak</t>
  </si>
  <si>
    <t>black oak</t>
  </si>
  <si>
    <t>black tupelo</t>
  </si>
  <si>
    <t>water elm</t>
  </si>
  <si>
    <t>Year</t>
  </si>
  <si>
    <t>Red Cedar</t>
  </si>
  <si>
    <t>m2</t>
  </si>
  <si>
    <t>Basal Area</t>
  </si>
  <si>
    <t>m2/ha</t>
  </si>
  <si>
    <t>Density</t>
  </si>
  <si>
    <t>Frequency</t>
  </si>
  <si>
    <t>Rel Dom</t>
  </si>
  <si>
    <t>Rel Den</t>
  </si>
  <si>
    <t>Rel Freq</t>
  </si>
  <si>
    <t>IV</t>
  </si>
  <si>
    <t>stems/ha</t>
  </si>
  <si>
    <t>%</t>
  </si>
  <si>
    <r>
      <t>Tree Basal Area per Transect (m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>/ha)</t>
    </r>
  </si>
  <si>
    <t>Tree Density (# stems/ha)</t>
  </si>
  <si>
    <t>Sum of frequencies per Transect</t>
  </si>
  <si>
    <t>Transect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</si>
</sst>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perscript"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14" fontId="0" fillId="0" borderId="2" xfId="0" applyNumberFormat="1" applyBorder="1"/>
    <xf numFmtId="0" fontId="0" fillId="0" borderId="9" xfId="0" applyBorder="1"/>
    <xf numFmtId="0" fontId="0" fillId="0" borderId="8" xfId="0" applyBorder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/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0" fillId="0" borderId="12" xfId="0" applyBorder="1"/>
    <xf numFmtId="0" fontId="0" fillId="0" borderId="7" xfId="0" applyBorder="1"/>
    <xf numFmtId="0" fontId="0" fillId="0" borderId="0" xfId="0" applyAlignment="1">
      <alignment horizontal="center"/>
    </xf>
    <xf numFmtId="0" fontId="2" fillId="0" borderId="0" xfId="0" applyFont="1" applyBorder="1"/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6" workbookViewId="0">
      <selection activeCell="A8" sqref="A8:F34"/>
    </sheetView>
  </sheetViews>
  <sheetFormatPr defaultRowHeight="15" x14ac:dyDescent="0.25"/>
  <cols>
    <col min="2" max="2" width="14.140625" bestFit="1" customWidth="1"/>
    <col min="3" max="3" width="9.85546875" customWidth="1"/>
    <col min="4" max="4" width="19.7109375" customWidth="1"/>
    <col min="5" max="5" width="13.85546875" customWidth="1"/>
    <col min="6" max="6" width="15.42578125" bestFit="1" customWidth="1"/>
  </cols>
  <sheetData>
    <row r="1" spans="1:6" x14ac:dyDescent="0.3">
      <c r="A1" s="12"/>
      <c r="B1" s="12"/>
      <c r="C1" s="12"/>
      <c r="D1" s="12"/>
      <c r="E1" s="12"/>
      <c r="F1" s="13"/>
    </row>
    <row r="2" spans="1:6" x14ac:dyDescent="0.3">
      <c r="A2" s="13"/>
      <c r="B2" s="13"/>
      <c r="C2" s="13"/>
      <c r="D2" s="13"/>
      <c r="E2" s="13"/>
      <c r="F2" s="13"/>
    </row>
    <row r="3" spans="1:6" x14ac:dyDescent="0.3">
      <c r="A3" s="23"/>
      <c r="B3" s="23"/>
      <c r="C3" s="23"/>
      <c r="D3" s="23"/>
      <c r="E3" s="23"/>
      <c r="F3" s="13"/>
    </row>
    <row r="4" spans="1:6" x14ac:dyDescent="0.3">
      <c r="A4" s="23"/>
      <c r="B4" s="23"/>
      <c r="C4" s="23"/>
      <c r="D4" s="23"/>
      <c r="E4" s="23"/>
      <c r="F4" s="13"/>
    </row>
    <row r="5" spans="1:6" x14ac:dyDescent="0.3">
      <c r="A5" s="23"/>
      <c r="B5" s="23"/>
      <c r="C5" s="23"/>
      <c r="D5" s="23"/>
      <c r="E5" s="23"/>
      <c r="F5" s="13"/>
    </row>
    <row r="6" spans="1:6" x14ac:dyDescent="0.3">
      <c r="A6" s="12"/>
      <c r="B6" s="12"/>
      <c r="C6" s="12"/>
      <c r="D6" s="12"/>
      <c r="E6" s="12"/>
      <c r="F6" s="12"/>
    </row>
    <row r="7" spans="1:6" x14ac:dyDescent="0.3">
      <c r="A7" s="12"/>
      <c r="B7" s="12"/>
      <c r="C7" s="12"/>
      <c r="D7" s="12"/>
      <c r="E7" s="12"/>
      <c r="F7" s="12"/>
    </row>
    <row r="8" spans="1:6" x14ac:dyDescent="0.3">
      <c r="A8" s="24" t="s">
        <v>27</v>
      </c>
      <c r="B8" s="24"/>
      <c r="C8" s="15" t="s">
        <v>28</v>
      </c>
      <c r="D8" s="15" t="s">
        <v>28</v>
      </c>
      <c r="E8" s="15" t="s">
        <v>29</v>
      </c>
      <c r="F8" s="15" t="s">
        <v>30</v>
      </c>
    </row>
    <row r="9" spans="1:6" x14ac:dyDescent="0.3">
      <c r="A9" s="25" t="s">
        <v>31</v>
      </c>
      <c r="B9" s="25"/>
      <c r="C9" s="16" t="s">
        <v>32</v>
      </c>
      <c r="D9" s="16" t="s">
        <v>33</v>
      </c>
      <c r="E9" s="16" t="s">
        <v>34</v>
      </c>
      <c r="F9" s="16"/>
    </row>
    <row r="10" spans="1:6" x14ac:dyDescent="0.3">
      <c r="A10" s="17" t="s">
        <v>10</v>
      </c>
      <c r="B10" s="17" t="s">
        <v>11</v>
      </c>
      <c r="C10" s="17"/>
      <c r="D10" s="17"/>
      <c r="E10" s="17" t="s">
        <v>35</v>
      </c>
      <c r="F10" s="17"/>
    </row>
    <row r="11" spans="1:6" x14ac:dyDescent="0.3">
      <c r="A11" s="16"/>
      <c r="B11" s="16"/>
      <c r="C11" s="16"/>
      <c r="D11" s="18"/>
      <c r="E11" s="18"/>
      <c r="F11" s="18"/>
    </row>
    <row r="12" spans="1:6" x14ac:dyDescent="0.3">
      <c r="A12" s="16">
        <v>6.2</v>
      </c>
      <c r="B12" s="16"/>
      <c r="C12" s="16">
        <v>1</v>
      </c>
      <c r="D12" s="16" t="s">
        <v>36</v>
      </c>
      <c r="E12" s="16">
        <v>8.9</v>
      </c>
      <c r="F12" s="18"/>
    </row>
    <row r="13" spans="1:6" x14ac:dyDescent="0.3">
      <c r="A13" s="16">
        <v>9.1999999999999993</v>
      </c>
      <c r="B13" s="16"/>
      <c r="C13" s="16">
        <f>1+C12</f>
        <v>2</v>
      </c>
      <c r="D13" s="16" t="s">
        <v>21</v>
      </c>
      <c r="E13" s="16">
        <v>2.6</v>
      </c>
      <c r="F13" s="18"/>
    </row>
    <row r="14" spans="1:6" x14ac:dyDescent="0.3">
      <c r="A14" s="16">
        <v>9.1</v>
      </c>
      <c r="B14" s="16"/>
      <c r="C14" s="16">
        <f t="shared" ref="C14:C34" si="0">1+C13</f>
        <v>3</v>
      </c>
      <c r="D14" s="16" t="s">
        <v>21</v>
      </c>
      <c r="E14" s="16">
        <v>4.7</v>
      </c>
      <c r="F14" s="18"/>
    </row>
    <row r="15" spans="1:6" x14ac:dyDescent="0.3">
      <c r="A15" s="16">
        <v>6.6</v>
      </c>
      <c r="B15" s="16"/>
      <c r="C15" s="16">
        <f t="shared" si="0"/>
        <v>4</v>
      </c>
      <c r="D15" s="16" t="s">
        <v>37</v>
      </c>
      <c r="E15" s="16">
        <v>19.399999999999999</v>
      </c>
      <c r="F15" s="18"/>
    </row>
    <row r="16" spans="1:6" x14ac:dyDescent="0.3">
      <c r="A16" s="16">
        <v>1.1000000000000001</v>
      </c>
      <c r="B16" s="16"/>
      <c r="C16" s="16">
        <f t="shared" si="0"/>
        <v>5</v>
      </c>
      <c r="D16" s="16" t="s">
        <v>21</v>
      </c>
      <c r="E16" s="16">
        <v>6.2</v>
      </c>
      <c r="F16" s="18"/>
    </row>
    <row r="17" spans="1:6" x14ac:dyDescent="0.3">
      <c r="A17" s="16">
        <v>4.5999999999999996</v>
      </c>
      <c r="B17" s="16"/>
      <c r="C17" s="16">
        <f t="shared" si="0"/>
        <v>6</v>
      </c>
      <c r="D17" s="16" t="s">
        <v>38</v>
      </c>
      <c r="E17" s="16">
        <v>6.8</v>
      </c>
      <c r="F17" s="18"/>
    </row>
    <row r="18" spans="1:6" x14ac:dyDescent="0.3">
      <c r="A18" s="16">
        <v>4.8</v>
      </c>
      <c r="B18" s="16"/>
      <c r="C18" s="16">
        <f t="shared" si="0"/>
        <v>7</v>
      </c>
      <c r="D18" s="16" t="s">
        <v>37</v>
      </c>
      <c r="E18" s="16">
        <v>24.7</v>
      </c>
      <c r="F18" s="18"/>
    </row>
    <row r="19" spans="1:6" x14ac:dyDescent="0.3">
      <c r="A19" s="16">
        <v>5.4</v>
      </c>
      <c r="B19" s="16"/>
      <c r="C19" s="16">
        <f t="shared" si="0"/>
        <v>8</v>
      </c>
      <c r="D19" s="16" t="s">
        <v>37</v>
      </c>
      <c r="E19" s="16">
        <v>6</v>
      </c>
      <c r="F19" s="18"/>
    </row>
    <row r="20" spans="1:6" x14ac:dyDescent="0.3">
      <c r="A20" s="16">
        <v>5.7</v>
      </c>
      <c r="B20" s="16"/>
      <c r="C20" s="16">
        <f t="shared" si="0"/>
        <v>9</v>
      </c>
      <c r="D20" s="16" t="s">
        <v>20</v>
      </c>
      <c r="E20" s="16">
        <v>8.5</v>
      </c>
      <c r="F20" s="18"/>
    </row>
    <row r="21" spans="1:6" x14ac:dyDescent="0.3">
      <c r="A21" s="16">
        <v>2.2999999999999998</v>
      </c>
      <c r="B21" s="16"/>
      <c r="C21" s="16">
        <f t="shared" si="0"/>
        <v>10</v>
      </c>
      <c r="D21" s="16" t="s">
        <v>39</v>
      </c>
      <c r="E21" s="16">
        <v>3.5</v>
      </c>
      <c r="F21" s="18"/>
    </row>
    <row r="22" spans="1:6" x14ac:dyDescent="0.3">
      <c r="A22" s="16">
        <v>1.4</v>
      </c>
      <c r="B22" s="16"/>
      <c r="C22" s="16">
        <f t="shared" si="0"/>
        <v>11</v>
      </c>
      <c r="D22" s="16" t="s">
        <v>37</v>
      </c>
      <c r="E22" s="16">
        <v>9.4</v>
      </c>
      <c r="F22" s="18"/>
    </row>
    <row r="23" spans="1:6" x14ac:dyDescent="0.3">
      <c r="A23" s="16"/>
      <c r="B23" s="16">
        <v>1.2</v>
      </c>
      <c r="C23" s="16">
        <f t="shared" si="0"/>
        <v>12</v>
      </c>
      <c r="D23" s="16" t="s">
        <v>36</v>
      </c>
      <c r="E23" s="16">
        <v>9.1999999999999993</v>
      </c>
      <c r="F23" s="18"/>
    </row>
    <row r="24" spans="1:6" x14ac:dyDescent="0.3">
      <c r="A24" s="16"/>
      <c r="B24" s="16">
        <v>2.2999999999999998</v>
      </c>
      <c r="C24" s="16">
        <f t="shared" si="0"/>
        <v>13</v>
      </c>
      <c r="D24" s="16" t="s">
        <v>21</v>
      </c>
      <c r="E24" s="16">
        <v>5.2</v>
      </c>
      <c r="F24" s="18"/>
    </row>
    <row r="25" spans="1:6" x14ac:dyDescent="0.3">
      <c r="A25" s="16"/>
      <c r="B25" s="16">
        <v>2.4</v>
      </c>
      <c r="C25" s="16">
        <f t="shared" si="0"/>
        <v>14</v>
      </c>
      <c r="D25" s="16" t="s">
        <v>21</v>
      </c>
      <c r="E25" s="16">
        <v>4.4000000000000004</v>
      </c>
      <c r="F25" s="18"/>
    </row>
    <row r="26" spans="1:6" x14ac:dyDescent="0.3">
      <c r="A26" s="16"/>
      <c r="B26" s="16">
        <v>7.2</v>
      </c>
      <c r="C26" s="16">
        <f t="shared" si="0"/>
        <v>15</v>
      </c>
      <c r="D26" s="16" t="s">
        <v>38</v>
      </c>
      <c r="E26" s="16">
        <v>10.1</v>
      </c>
      <c r="F26" s="18" t="s">
        <v>40</v>
      </c>
    </row>
    <row r="27" spans="1:6" x14ac:dyDescent="0.3">
      <c r="A27" s="16"/>
      <c r="B27" s="16">
        <v>9.4</v>
      </c>
      <c r="C27" s="16">
        <f t="shared" si="0"/>
        <v>16</v>
      </c>
      <c r="D27" s="16" t="s">
        <v>41</v>
      </c>
      <c r="E27" s="16">
        <v>5.8</v>
      </c>
      <c r="F27" s="18"/>
    </row>
    <row r="28" spans="1:6" x14ac:dyDescent="0.3">
      <c r="A28" s="16"/>
      <c r="B28" s="16">
        <v>9.6</v>
      </c>
      <c r="C28" s="16">
        <f t="shared" si="0"/>
        <v>17</v>
      </c>
      <c r="D28" s="16" t="s">
        <v>23</v>
      </c>
      <c r="E28" s="16">
        <v>7.2</v>
      </c>
      <c r="F28" s="18"/>
    </row>
    <row r="29" spans="1:6" x14ac:dyDescent="0.3">
      <c r="A29" s="16"/>
      <c r="B29" s="16">
        <v>9.1</v>
      </c>
      <c r="C29" s="16">
        <f t="shared" si="0"/>
        <v>18</v>
      </c>
      <c r="D29" s="16" t="s">
        <v>42</v>
      </c>
      <c r="E29" s="16">
        <v>5.4</v>
      </c>
      <c r="F29" s="18"/>
    </row>
    <row r="30" spans="1:6" x14ac:dyDescent="0.3">
      <c r="A30" s="16"/>
      <c r="B30" s="16">
        <v>7.5</v>
      </c>
      <c r="C30" s="16">
        <f t="shared" si="0"/>
        <v>19</v>
      </c>
      <c r="D30" s="16" t="s">
        <v>43</v>
      </c>
      <c r="E30" s="16">
        <v>4.3</v>
      </c>
      <c r="F30" s="18"/>
    </row>
    <row r="31" spans="1:6" x14ac:dyDescent="0.3">
      <c r="A31" s="16"/>
      <c r="B31" s="16">
        <v>4.7</v>
      </c>
      <c r="C31" s="16">
        <f t="shared" si="0"/>
        <v>20</v>
      </c>
      <c r="D31" s="16" t="s">
        <v>43</v>
      </c>
      <c r="E31" s="16">
        <v>7.5</v>
      </c>
      <c r="F31" s="18"/>
    </row>
    <row r="32" spans="1:6" x14ac:dyDescent="0.3">
      <c r="A32" s="16"/>
      <c r="B32" s="16">
        <v>5.0999999999999996</v>
      </c>
      <c r="C32" s="16">
        <f t="shared" si="0"/>
        <v>21</v>
      </c>
      <c r="D32" s="16" t="s">
        <v>37</v>
      </c>
      <c r="E32" s="16">
        <v>11.2</v>
      </c>
      <c r="F32" s="18"/>
    </row>
    <row r="33" spans="1:6" x14ac:dyDescent="0.3">
      <c r="A33" s="16"/>
      <c r="B33" s="16">
        <v>4.9000000000000004</v>
      </c>
      <c r="C33" s="16">
        <f t="shared" si="0"/>
        <v>22</v>
      </c>
      <c r="D33" s="16" t="s">
        <v>37</v>
      </c>
      <c r="E33" s="16">
        <v>8.9</v>
      </c>
      <c r="F33" s="18"/>
    </row>
    <row r="34" spans="1:6" x14ac:dyDescent="0.3">
      <c r="A34" s="16"/>
      <c r="B34" s="16">
        <v>2.7</v>
      </c>
      <c r="C34" s="16">
        <f t="shared" si="0"/>
        <v>23</v>
      </c>
      <c r="D34" s="16" t="s">
        <v>37</v>
      </c>
      <c r="E34" s="16">
        <v>3.4</v>
      </c>
      <c r="F34" s="18"/>
    </row>
  </sheetData>
  <mergeCells count="5">
    <mergeCell ref="A3:E3"/>
    <mergeCell ref="A4:E4"/>
    <mergeCell ref="A5:E5"/>
    <mergeCell ref="A8:B8"/>
    <mergeCell ref="A9:B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="115" zoomScaleNormal="115" workbookViewId="0">
      <selection activeCell="A6" sqref="A6:H31"/>
    </sheetView>
  </sheetViews>
  <sheetFormatPr defaultRowHeight="15" x14ac:dyDescent="0.25"/>
  <cols>
    <col min="6" max="6" width="15.85546875" customWidth="1"/>
  </cols>
  <sheetData>
    <row r="1" spans="1:7" x14ac:dyDescent="0.3">
      <c r="A1" t="s">
        <v>89</v>
      </c>
    </row>
    <row r="2" spans="1:7" x14ac:dyDescent="0.3">
      <c r="A2" t="s">
        <v>90</v>
      </c>
    </row>
    <row r="3" spans="1:7" x14ac:dyDescent="0.3">
      <c r="A3" t="s">
        <v>91</v>
      </c>
    </row>
    <row r="4" spans="1:7" x14ac:dyDescent="0.3">
      <c r="A4" t="s">
        <v>92</v>
      </c>
    </row>
    <row r="6" spans="1:7" x14ac:dyDescent="0.3">
      <c r="A6" s="20" t="s">
        <v>64</v>
      </c>
      <c r="B6" s="20" t="s">
        <v>65</v>
      </c>
      <c r="C6" s="21" t="s">
        <v>66</v>
      </c>
      <c r="D6" s="11"/>
      <c r="E6" s="20" t="s">
        <v>67</v>
      </c>
      <c r="F6" s="20" t="s">
        <v>68</v>
      </c>
      <c r="G6" s="20" t="s">
        <v>69</v>
      </c>
    </row>
    <row r="7" spans="1:7" x14ac:dyDescent="0.3">
      <c r="C7" s="20" t="s">
        <v>70</v>
      </c>
      <c r="D7" s="20" t="s">
        <v>71</v>
      </c>
    </row>
    <row r="8" spans="1:7" x14ac:dyDescent="0.3">
      <c r="A8">
        <v>1</v>
      </c>
      <c r="B8">
        <v>2</v>
      </c>
      <c r="D8">
        <v>1</v>
      </c>
      <c r="E8">
        <v>1</v>
      </c>
      <c r="F8" t="s">
        <v>72</v>
      </c>
      <c r="G8">
        <v>26.7</v>
      </c>
    </row>
    <row r="9" spans="1:7" x14ac:dyDescent="0.3">
      <c r="A9">
        <v>1</v>
      </c>
      <c r="B9">
        <v>2</v>
      </c>
      <c r="D9">
        <v>1</v>
      </c>
      <c r="E9">
        <v>2</v>
      </c>
      <c r="F9" t="s">
        <v>73</v>
      </c>
      <c r="G9">
        <v>8</v>
      </c>
    </row>
    <row r="10" spans="1:7" x14ac:dyDescent="0.3">
      <c r="A10">
        <v>1</v>
      </c>
      <c r="B10">
        <v>2</v>
      </c>
      <c r="D10">
        <v>7</v>
      </c>
      <c r="E10">
        <v>3</v>
      </c>
      <c r="F10" t="s">
        <v>74</v>
      </c>
      <c r="G10">
        <v>9.6999999999999993</v>
      </c>
    </row>
    <row r="11" spans="1:7" x14ac:dyDescent="0.3">
      <c r="A11">
        <v>1</v>
      </c>
      <c r="B11">
        <v>2</v>
      </c>
      <c r="D11">
        <v>7</v>
      </c>
      <c r="E11">
        <v>4</v>
      </c>
      <c r="F11" t="s">
        <v>72</v>
      </c>
      <c r="G11">
        <v>10</v>
      </c>
    </row>
    <row r="12" spans="1:7" x14ac:dyDescent="0.3">
      <c r="A12">
        <v>1</v>
      </c>
      <c r="B12">
        <v>2</v>
      </c>
      <c r="D12">
        <v>9</v>
      </c>
      <c r="E12">
        <v>5</v>
      </c>
      <c r="F12" t="s">
        <v>72</v>
      </c>
      <c r="G12">
        <v>7.2</v>
      </c>
    </row>
    <row r="13" spans="1:7" x14ac:dyDescent="0.3">
      <c r="A13">
        <v>1</v>
      </c>
      <c r="B13">
        <v>2</v>
      </c>
      <c r="D13">
        <v>9</v>
      </c>
      <c r="E13">
        <v>6</v>
      </c>
      <c r="F13" t="s">
        <v>73</v>
      </c>
      <c r="G13">
        <v>17.5</v>
      </c>
    </row>
    <row r="14" spans="1:7" x14ac:dyDescent="0.3">
      <c r="A14">
        <v>1</v>
      </c>
      <c r="B14">
        <v>2</v>
      </c>
      <c r="D14">
        <v>9</v>
      </c>
      <c r="E14">
        <v>7</v>
      </c>
      <c r="F14" t="s">
        <v>75</v>
      </c>
      <c r="G14">
        <v>13.1</v>
      </c>
    </row>
    <row r="15" spans="1:7" x14ac:dyDescent="0.3">
      <c r="A15">
        <v>1</v>
      </c>
      <c r="B15">
        <v>2</v>
      </c>
      <c r="D15">
        <v>9</v>
      </c>
      <c r="E15">
        <v>8</v>
      </c>
      <c r="F15" t="s">
        <v>74</v>
      </c>
      <c r="G15">
        <v>8.8000000000000007</v>
      </c>
    </row>
    <row r="16" spans="1:7" x14ac:dyDescent="0.3">
      <c r="A16">
        <v>1</v>
      </c>
      <c r="B16">
        <v>2</v>
      </c>
      <c r="D16">
        <v>9</v>
      </c>
      <c r="E16">
        <v>9</v>
      </c>
      <c r="F16" t="s">
        <v>76</v>
      </c>
      <c r="G16">
        <v>6</v>
      </c>
    </row>
    <row r="17" spans="1:7" x14ac:dyDescent="0.3">
      <c r="A17">
        <v>1</v>
      </c>
      <c r="B17">
        <v>2</v>
      </c>
      <c r="D17">
        <v>4</v>
      </c>
      <c r="E17">
        <v>10</v>
      </c>
      <c r="F17" t="s">
        <v>72</v>
      </c>
      <c r="G17">
        <v>29.5</v>
      </c>
    </row>
    <row r="18" spans="1:7" x14ac:dyDescent="0.3">
      <c r="A18">
        <v>1</v>
      </c>
      <c r="B18">
        <v>2</v>
      </c>
      <c r="D18">
        <v>2</v>
      </c>
      <c r="E18">
        <v>11</v>
      </c>
      <c r="F18" t="s">
        <v>77</v>
      </c>
      <c r="G18">
        <v>20.7</v>
      </c>
    </row>
    <row r="19" spans="1:7" x14ac:dyDescent="0.3">
      <c r="A19">
        <v>1</v>
      </c>
      <c r="B19">
        <v>2</v>
      </c>
      <c r="D19">
        <v>3</v>
      </c>
      <c r="E19">
        <v>12</v>
      </c>
      <c r="F19" t="s">
        <v>77</v>
      </c>
      <c r="G19">
        <v>32.5</v>
      </c>
    </row>
    <row r="20" spans="1:7" x14ac:dyDescent="0.3">
      <c r="A20">
        <v>1</v>
      </c>
      <c r="B20">
        <v>2</v>
      </c>
      <c r="D20">
        <v>0.1</v>
      </c>
      <c r="E20">
        <v>13</v>
      </c>
      <c r="F20" t="s">
        <v>78</v>
      </c>
      <c r="G20">
        <v>34</v>
      </c>
    </row>
    <row r="21" spans="1:7" x14ac:dyDescent="0.3">
      <c r="A21">
        <v>1</v>
      </c>
      <c r="B21">
        <v>2</v>
      </c>
      <c r="C21">
        <v>1</v>
      </c>
      <c r="E21">
        <v>14</v>
      </c>
      <c r="F21" t="s">
        <v>74</v>
      </c>
      <c r="G21">
        <v>15</v>
      </c>
    </row>
    <row r="22" spans="1:7" x14ac:dyDescent="0.3">
      <c r="A22">
        <v>1</v>
      </c>
      <c r="B22">
        <v>2</v>
      </c>
      <c r="C22">
        <v>1</v>
      </c>
      <c r="E22">
        <v>15</v>
      </c>
      <c r="F22" t="s">
        <v>74</v>
      </c>
      <c r="G22">
        <v>18.5</v>
      </c>
    </row>
    <row r="23" spans="1:7" x14ac:dyDescent="0.3">
      <c r="A23">
        <v>1</v>
      </c>
      <c r="B23">
        <v>2</v>
      </c>
      <c r="C23">
        <v>7</v>
      </c>
      <c r="E23">
        <v>16</v>
      </c>
      <c r="F23" t="s">
        <v>79</v>
      </c>
      <c r="G23">
        <v>5.5</v>
      </c>
    </row>
    <row r="24" spans="1:7" x14ac:dyDescent="0.3">
      <c r="A24">
        <v>1</v>
      </c>
      <c r="B24">
        <v>2</v>
      </c>
      <c r="C24">
        <v>8</v>
      </c>
      <c r="E24">
        <v>17</v>
      </c>
      <c r="F24" t="s">
        <v>80</v>
      </c>
      <c r="G24">
        <v>7.3</v>
      </c>
    </row>
    <row r="25" spans="1:7" x14ac:dyDescent="0.3">
      <c r="A25">
        <v>1</v>
      </c>
      <c r="B25">
        <v>2</v>
      </c>
      <c r="C25">
        <v>9</v>
      </c>
      <c r="E25">
        <v>18</v>
      </c>
      <c r="F25" t="s">
        <v>74</v>
      </c>
      <c r="G25">
        <v>16</v>
      </c>
    </row>
    <row r="26" spans="1:7" x14ac:dyDescent="0.3">
      <c r="A26">
        <v>1</v>
      </c>
      <c r="B26">
        <v>2</v>
      </c>
      <c r="C26">
        <v>4</v>
      </c>
      <c r="E26">
        <v>19</v>
      </c>
      <c r="F26" t="s">
        <v>75</v>
      </c>
      <c r="G26">
        <v>43.8</v>
      </c>
    </row>
    <row r="27" spans="1:7" x14ac:dyDescent="0.3">
      <c r="A27">
        <v>1</v>
      </c>
      <c r="B27">
        <v>2</v>
      </c>
      <c r="C27">
        <v>3</v>
      </c>
      <c r="E27">
        <v>20</v>
      </c>
      <c r="F27" t="s">
        <v>81</v>
      </c>
      <c r="G27">
        <v>21.2</v>
      </c>
    </row>
    <row r="28" spans="1:7" x14ac:dyDescent="0.3">
      <c r="A28">
        <v>1</v>
      </c>
      <c r="B28">
        <v>2</v>
      </c>
      <c r="C28">
        <v>3</v>
      </c>
      <c r="E28">
        <v>21</v>
      </c>
      <c r="F28" t="s">
        <v>81</v>
      </c>
      <c r="G28">
        <v>11.1</v>
      </c>
    </row>
    <row r="29" spans="1:7" x14ac:dyDescent="0.3">
      <c r="A29">
        <v>1</v>
      </c>
      <c r="B29">
        <v>2</v>
      </c>
      <c r="C29">
        <v>4</v>
      </c>
      <c r="E29">
        <v>22</v>
      </c>
      <c r="F29" t="s">
        <v>74</v>
      </c>
      <c r="G29">
        <v>13</v>
      </c>
    </row>
    <row r="30" spans="1:7" x14ac:dyDescent="0.3">
      <c r="A30">
        <v>1</v>
      </c>
      <c r="B30">
        <v>2</v>
      </c>
      <c r="C30">
        <v>10</v>
      </c>
      <c r="E30">
        <v>23</v>
      </c>
      <c r="F30" t="s">
        <v>79</v>
      </c>
      <c r="G30">
        <v>18.399999999999999</v>
      </c>
    </row>
    <row r="31" spans="1:7" x14ac:dyDescent="0.3">
      <c r="A31">
        <v>1</v>
      </c>
      <c r="B31">
        <v>2</v>
      </c>
      <c r="C31">
        <v>6</v>
      </c>
      <c r="E31">
        <v>24</v>
      </c>
      <c r="F31" t="s">
        <v>79</v>
      </c>
      <c r="G31">
        <v>5.6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6" workbookViewId="0">
      <selection activeCell="A12" sqref="A12:E30"/>
    </sheetView>
  </sheetViews>
  <sheetFormatPr defaultRowHeight="15" x14ac:dyDescent="0.25"/>
  <cols>
    <col min="1" max="1" width="13" customWidth="1"/>
    <col min="2" max="2" width="14.140625" customWidth="1"/>
    <col min="3" max="3" width="9.7109375" bestFit="1" customWidth="1"/>
    <col min="4" max="4" width="17.85546875" bestFit="1" customWidth="1"/>
    <col min="5" max="5" width="14.28515625" bestFit="1" customWidth="1"/>
  </cols>
  <sheetData>
    <row r="1" spans="1:5" ht="14.45" x14ac:dyDescent="0.3">
      <c r="A1" s="2" t="s">
        <v>1</v>
      </c>
      <c r="B1" s="3"/>
    </row>
    <row r="2" spans="1:5" ht="14.45" x14ac:dyDescent="0.3">
      <c r="A2" s="4" t="s">
        <v>2</v>
      </c>
      <c r="B2" s="5"/>
    </row>
    <row r="3" spans="1:5" ht="14.45" x14ac:dyDescent="0.3">
      <c r="A3" s="4" t="s">
        <v>3</v>
      </c>
      <c r="B3" s="5"/>
    </row>
    <row r="4" spans="1:5" ht="14.45" x14ac:dyDescent="0.3">
      <c r="A4" s="6" t="s">
        <v>4</v>
      </c>
      <c r="B4" s="7"/>
    </row>
    <row r="6" spans="1:5" ht="14.45" x14ac:dyDescent="0.3">
      <c r="A6" s="2" t="s">
        <v>5</v>
      </c>
      <c r="B6" s="9">
        <v>40830</v>
      </c>
    </row>
    <row r="7" spans="1:5" ht="14.45" x14ac:dyDescent="0.3">
      <c r="A7" s="8" t="s">
        <v>0</v>
      </c>
      <c r="B7" s="10" t="s">
        <v>6</v>
      </c>
      <c r="C7" s="10"/>
      <c r="D7" s="10" t="s">
        <v>7</v>
      </c>
      <c r="E7" s="11" t="s">
        <v>8</v>
      </c>
    </row>
    <row r="8" spans="1:5" ht="14.45" x14ac:dyDescent="0.3">
      <c r="A8" s="8" t="s">
        <v>9</v>
      </c>
      <c r="B8" s="10"/>
      <c r="C8" s="11">
        <v>3</v>
      </c>
    </row>
    <row r="9" spans="1:5" ht="14.45" x14ac:dyDescent="0.3">
      <c r="A9" s="8" t="s">
        <v>87</v>
      </c>
      <c r="B9" s="10"/>
      <c r="C9" s="11" t="s">
        <v>88</v>
      </c>
    </row>
    <row r="11" spans="1:5" ht="29.25" customHeight="1" x14ac:dyDescent="0.3">
      <c r="A11" s="26" t="s">
        <v>15</v>
      </c>
      <c r="B11" s="26"/>
      <c r="C11" s="1" t="s">
        <v>12</v>
      </c>
      <c r="D11" s="1" t="s">
        <v>13</v>
      </c>
      <c r="E11" s="1" t="s">
        <v>14</v>
      </c>
    </row>
    <row r="12" spans="1:5" ht="14.45" x14ac:dyDescent="0.3">
      <c r="A12" t="s">
        <v>11</v>
      </c>
      <c r="B12">
        <v>9</v>
      </c>
      <c r="C12">
        <v>1</v>
      </c>
      <c r="D12" t="s">
        <v>16</v>
      </c>
      <c r="E12">
        <v>6</v>
      </c>
    </row>
    <row r="13" spans="1:5" ht="14.45" x14ac:dyDescent="0.3">
      <c r="A13" t="s">
        <v>11</v>
      </c>
      <c r="B13">
        <v>4.5</v>
      </c>
      <c r="C13">
        <v>2</v>
      </c>
      <c r="D13" t="s">
        <v>17</v>
      </c>
      <c r="E13">
        <v>18</v>
      </c>
    </row>
    <row r="14" spans="1:5" ht="14.45" x14ac:dyDescent="0.3">
      <c r="A14" t="s">
        <v>11</v>
      </c>
      <c r="B14">
        <v>5.4</v>
      </c>
      <c r="C14">
        <v>3</v>
      </c>
      <c r="D14" t="s">
        <v>18</v>
      </c>
      <c r="E14">
        <v>2.5</v>
      </c>
    </row>
    <row r="15" spans="1:5" ht="14.45" x14ac:dyDescent="0.3">
      <c r="A15" t="s">
        <v>11</v>
      </c>
      <c r="B15">
        <v>2.7</v>
      </c>
      <c r="C15">
        <v>4</v>
      </c>
      <c r="D15" t="s">
        <v>19</v>
      </c>
      <c r="E15">
        <v>4.0999999999999996</v>
      </c>
    </row>
    <row r="16" spans="1:5" ht="14.45" x14ac:dyDescent="0.3">
      <c r="A16" t="s">
        <v>11</v>
      </c>
      <c r="B16">
        <v>6.8</v>
      </c>
      <c r="C16">
        <v>5</v>
      </c>
      <c r="D16" t="s">
        <v>20</v>
      </c>
      <c r="E16">
        <v>17.600000000000001</v>
      </c>
    </row>
    <row r="17" spans="1:5" ht="14.45" x14ac:dyDescent="0.3">
      <c r="A17" t="s">
        <v>11</v>
      </c>
      <c r="B17">
        <v>6.1</v>
      </c>
      <c r="C17">
        <v>6</v>
      </c>
      <c r="D17" t="s">
        <v>17</v>
      </c>
      <c r="E17">
        <v>25.7</v>
      </c>
    </row>
    <row r="18" spans="1:5" ht="14.45" x14ac:dyDescent="0.3">
      <c r="A18" t="s">
        <v>11</v>
      </c>
      <c r="B18">
        <v>7.1</v>
      </c>
      <c r="C18">
        <v>7</v>
      </c>
      <c r="D18" t="s">
        <v>21</v>
      </c>
      <c r="E18">
        <v>3.7</v>
      </c>
    </row>
    <row r="19" spans="1:5" ht="14.45" x14ac:dyDescent="0.3">
      <c r="A19" t="s">
        <v>11</v>
      </c>
      <c r="B19">
        <v>3.8</v>
      </c>
      <c r="C19">
        <v>8</v>
      </c>
      <c r="D19" t="s">
        <v>22</v>
      </c>
      <c r="E19">
        <v>5.5</v>
      </c>
    </row>
    <row r="20" spans="1:5" ht="14.45" x14ac:dyDescent="0.3">
      <c r="A20" t="s">
        <v>11</v>
      </c>
      <c r="B20">
        <v>8.1999999999999993</v>
      </c>
      <c r="C20">
        <v>9</v>
      </c>
      <c r="D20" t="s">
        <v>23</v>
      </c>
      <c r="E20">
        <v>7.7</v>
      </c>
    </row>
    <row r="21" spans="1:5" ht="14.45" x14ac:dyDescent="0.3">
      <c r="A21" t="s">
        <v>11</v>
      </c>
      <c r="B21">
        <v>9</v>
      </c>
      <c r="C21">
        <v>10</v>
      </c>
      <c r="D21" t="s">
        <v>21</v>
      </c>
      <c r="E21">
        <v>5.5</v>
      </c>
    </row>
    <row r="22" spans="1:5" ht="14.45" x14ac:dyDescent="0.3">
      <c r="A22" t="s">
        <v>11</v>
      </c>
      <c r="B22">
        <v>9.75</v>
      </c>
      <c r="C22">
        <v>11</v>
      </c>
      <c r="D22" t="s">
        <v>19</v>
      </c>
      <c r="E22">
        <v>6.7</v>
      </c>
    </row>
    <row r="23" spans="1:5" ht="14.45" x14ac:dyDescent="0.3">
      <c r="A23" t="s">
        <v>11</v>
      </c>
      <c r="B23">
        <v>5.9</v>
      </c>
      <c r="C23">
        <v>12</v>
      </c>
      <c r="D23" t="s">
        <v>19</v>
      </c>
      <c r="E23">
        <v>9.4</v>
      </c>
    </row>
    <row r="24" spans="1:5" ht="14.45" x14ac:dyDescent="0.3">
      <c r="A24" t="s">
        <v>11</v>
      </c>
      <c r="B24">
        <v>1.5</v>
      </c>
      <c r="C24">
        <v>13</v>
      </c>
      <c r="D24" t="s">
        <v>19</v>
      </c>
      <c r="E24">
        <v>5.5</v>
      </c>
    </row>
    <row r="25" spans="1:5" ht="14.45" x14ac:dyDescent="0.3">
      <c r="A25" t="s">
        <v>11</v>
      </c>
      <c r="B25">
        <v>0.9</v>
      </c>
      <c r="C25">
        <v>14</v>
      </c>
      <c r="D25" t="s">
        <v>21</v>
      </c>
      <c r="E25">
        <v>4.5999999999999996</v>
      </c>
    </row>
    <row r="26" spans="1:5" ht="14.45" x14ac:dyDescent="0.3">
      <c r="A26" t="s">
        <v>10</v>
      </c>
      <c r="B26">
        <v>1.8</v>
      </c>
      <c r="C26">
        <v>15</v>
      </c>
      <c r="D26" t="s">
        <v>17</v>
      </c>
      <c r="E26">
        <v>22.6</v>
      </c>
    </row>
    <row r="27" spans="1:5" ht="14.45" x14ac:dyDescent="0.3">
      <c r="A27" t="s">
        <v>10</v>
      </c>
      <c r="B27">
        <v>2</v>
      </c>
      <c r="C27">
        <v>16</v>
      </c>
      <c r="D27" t="s">
        <v>21</v>
      </c>
      <c r="E27">
        <v>4.3</v>
      </c>
    </row>
    <row r="28" spans="1:5" ht="14.45" x14ac:dyDescent="0.3">
      <c r="A28" t="s">
        <v>10</v>
      </c>
      <c r="B28">
        <v>6.1</v>
      </c>
      <c r="C28">
        <v>17</v>
      </c>
      <c r="D28" t="s">
        <v>24</v>
      </c>
      <c r="E28">
        <v>22.4</v>
      </c>
    </row>
    <row r="29" spans="1:5" ht="14.45" x14ac:dyDescent="0.3">
      <c r="A29" t="s">
        <v>10</v>
      </c>
      <c r="B29">
        <v>5</v>
      </c>
      <c r="C29">
        <v>18</v>
      </c>
      <c r="D29" t="s">
        <v>25</v>
      </c>
      <c r="E29">
        <v>8.3000000000000007</v>
      </c>
    </row>
    <row r="30" spans="1:5" ht="14.45" x14ac:dyDescent="0.3">
      <c r="A30" t="s">
        <v>10</v>
      </c>
      <c r="B30">
        <v>3.5</v>
      </c>
      <c r="C30">
        <v>19</v>
      </c>
      <c r="D30" t="s">
        <v>19</v>
      </c>
      <c r="E30">
        <v>5</v>
      </c>
    </row>
  </sheetData>
  <mergeCells count="1">
    <mergeCell ref="A11:B11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>
      <selection activeCell="E31" sqref="A12:E31"/>
    </sheetView>
  </sheetViews>
  <sheetFormatPr defaultRowHeight="15" x14ac:dyDescent="0.25"/>
  <cols>
    <col min="1" max="1" width="10.140625" customWidth="1"/>
    <col min="2" max="2" width="8.85546875" customWidth="1"/>
    <col min="3" max="3" width="6.28515625" customWidth="1"/>
    <col min="4" max="4" width="28" customWidth="1"/>
    <col min="5" max="5" width="13.140625" customWidth="1"/>
    <col min="6" max="6" width="22.85546875" customWidth="1"/>
  </cols>
  <sheetData>
    <row r="1" spans="1:6" ht="14.45" x14ac:dyDescent="0.3">
      <c r="A1" s="23" t="s">
        <v>54</v>
      </c>
      <c r="B1" s="23"/>
      <c r="C1" s="23"/>
      <c r="D1" s="23"/>
      <c r="E1" s="23"/>
      <c r="F1" s="14"/>
    </row>
    <row r="2" spans="1:6" ht="14.45" x14ac:dyDescent="0.3">
      <c r="A2" s="14" t="s">
        <v>55</v>
      </c>
      <c r="B2" s="14"/>
      <c r="C2" s="14"/>
      <c r="D2" s="14"/>
      <c r="E2" s="14"/>
      <c r="F2" s="14"/>
    </row>
    <row r="3" spans="1:6" ht="14.45" x14ac:dyDescent="0.3">
      <c r="A3" s="23" t="s">
        <v>56</v>
      </c>
      <c r="B3" s="23"/>
      <c r="C3" s="23"/>
      <c r="D3" s="23"/>
      <c r="E3" s="23"/>
      <c r="F3" s="14"/>
    </row>
    <row r="4" spans="1:6" ht="14.45" x14ac:dyDescent="0.3">
      <c r="A4" s="23" t="s">
        <v>57</v>
      </c>
      <c r="B4" s="23"/>
      <c r="C4" s="23"/>
      <c r="D4" s="23"/>
      <c r="E4" s="23"/>
      <c r="F4" s="14"/>
    </row>
    <row r="5" spans="1:6" ht="14.45" x14ac:dyDescent="0.3">
      <c r="A5" s="23" t="s">
        <v>58</v>
      </c>
      <c r="B5" s="23"/>
      <c r="C5" s="23"/>
      <c r="D5" s="23"/>
      <c r="E5" s="23"/>
      <c r="F5" s="14"/>
    </row>
    <row r="7" spans="1:6" ht="14.45" x14ac:dyDescent="0.3">
      <c r="A7" s="12"/>
      <c r="B7" s="12"/>
      <c r="C7" s="12"/>
      <c r="D7" s="12"/>
      <c r="E7" s="12"/>
      <c r="F7" s="12"/>
    </row>
    <row r="8" spans="1:6" ht="14.45" x14ac:dyDescent="0.3">
      <c r="A8" s="24" t="s">
        <v>27</v>
      </c>
      <c r="B8" s="24"/>
      <c r="C8" s="15" t="s">
        <v>28</v>
      </c>
      <c r="D8" s="15" t="s">
        <v>28</v>
      </c>
      <c r="E8" s="15" t="s">
        <v>29</v>
      </c>
      <c r="F8" s="15" t="s">
        <v>30</v>
      </c>
    </row>
    <row r="9" spans="1:6" ht="14.45" x14ac:dyDescent="0.3">
      <c r="A9" s="25" t="s">
        <v>31</v>
      </c>
      <c r="B9" s="25"/>
      <c r="C9" s="16" t="s">
        <v>32</v>
      </c>
      <c r="D9" s="16" t="s">
        <v>33</v>
      </c>
      <c r="E9" s="16" t="s">
        <v>34</v>
      </c>
      <c r="F9" s="16"/>
    </row>
    <row r="10" spans="1:6" ht="14.45" x14ac:dyDescent="0.3">
      <c r="A10" s="17" t="s">
        <v>10</v>
      </c>
      <c r="B10" s="17" t="s">
        <v>11</v>
      </c>
      <c r="C10" s="17"/>
      <c r="D10" s="17"/>
      <c r="E10" s="17" t="s">
        <v>35</v>
      </c>
      <c r="F10" s="17"/>
    </row>
    <row r="11" spans="1:6" ht="14.45" x14ac:dyDescent="0.3">
      <c r="A11" s="18"/>
      <c r="B11" s="18"/>
      <c r="C11" s="18"/>
      <c r="D11" s="18"/>
      <c r="E11" s="18"/>
      <c r="F11" s="18"/>
    </row>
    <row r="12" spans="1:6" ht="14.45" x14ac:dyDescent="0.3">
      <c r="A12" s="18">
        <v>6.2</v>
      </c>
      <c r="B12" s="18"/>
      <c r="C12" s="18">
        <v>1</v>
      </c>
      <c r="D12" s="18" t="s">
        <v>59</v>
      </c>
      <c r="E12" s="18">
        <v>52.5</v>
      </c>
      <c r="F12" s="18"/>
    </row>
    <row r="13" spans="1:6" ht="14.45" x14ac:dyDescent="0.3">
      <c r="A13" s="18">
        <v>10</v>
      </c>
      <c r="B13" s="18"/>
      <c r="C13" s="18">
        <f>1+C12</f>
        <v>2</v>
      </c>
      <c r="D13" s="18" t="s">
        <v>36</v>
      </c>
      <c r="E13" s="18">
        <v>22.5</v>
      </c>
      <c r="F13" s="18"/>
    </row>
    <row r="14" spans="1:6" ht="14.45" x14ac:dyDescent="0.3">
      <c r="A14" s="18">
        <v>5.2</v>
      </c>
      <c r="B14" s="18"/>
      <c r="C14" s="18">
        <f t="shared" ref="C14:C29" si="0">1+C13</f>
        <v>3</v>
      </c>
      <c r="D14" s="18" t="s">
        <v>17</v>
      </c>
      <c r="E14" s="18">
        <v>7.4</v>
      </c>
      <c r="F14" s="18"/>
    </row>
    <row r="15" spans="1:6" ht="14.45" x14ac:dyDescent="0.3">
      <c r="A15" s="18">
        <v>2.8</v>
      </c>
      <c r="B15" s="18"/>
      <c r="C15" s="18">
        <f t="shared" si="0"/>
        <v>4</v>
      </c>
      <c r="D15" s="18" t="s">
        <v>21</v>
      </c>
      <c r="E15" s="18">
        <v>6</v>
      </c>
      <c r="F15" s="18"/>
    </row>
    <row r="16" spans="1:6" ht="14.45" x14ac:dyDescent="0.3">
      <c r="A16" s="18">
        <v>2.2999999999999998</v>
      </c>
      <c r="B16" s="18"/>
      <c r="C16" s="18">
        <f t="shared" si="0"/>
        <v>5</v>
      </c>
      <c r="D16" s="18" t="s">
        <v>60</v>
      </c>
      <c r="E16" s="18">
        <v>30.4</v>
      </c>
      <c r="F16" s="18"/>
    </row>
    <row r="17" spans="1:6" ht="14.45" x14ac:dyDescent="0.3">
      <c r="A17" s="18">
        <v>3.45</v>
      </c>
      <c r="B17" s="18"/>
      <c r="C17" s="18">
        <f t="shared" si="0"/>
        <v>6</v>
      </c>
      <c r="D17" s="18" t="s">
        <v>61</v>
      </c>
      <c r="E17" s="18">
        <v>7.8</v>
      </c>
      <c r="F17" s="18"/>
    </row>
    <row r="18" spans="1:6" ht="14.45" x14ac:dyDescent="0.3">
      <c r="A18" s="18">
        <v>5.3</v>
      </c>
      <c r="B18" s="18"/>
      <c r="C18" s="18">
        <f t="shared" si="0"/>
        <v>7</v>
      </c>
      <c r="D18" s="18" t="s">
        <v>61</v>
      </c>
      <c r="E18" s="18">
        <v>5.5</v>
      </c>
      <c r="F18" s="18"/>
    </row>
    <row r="19" spans="1:6" ht="14.45" x14ac:dyDescent="0.3">
      <c r="A19" s="18">
        <v>1</v>
      </c>
      <c r="B19" s="18"/>
      <c r="C19" s="18">
        <f t="shared" si="0"/>
        <v>8</v>
      </c>
      <c r="D19" s="18" t="s">
        <v>61</v>
      </c>
      <c r="E19" s="18">
        <v>4.5</v>
      </c>
      <c r="F19" s="18"/>
    </row>
    <row r="20" spans="1:6" ht="14.45" x14ac:dyDescent="0.3">
      <c r="A20" s="18"/>
      <c r="B20" s="18">
        <v>0.15</v>
      </c>
      <c r="C20" s="18">
        <f t="shared" si="0"/>
        <v>9</v>
      </c>
      <c r="D20" s="18" t="s">
        <v>62</v>
      </c>
      <c r="E20" s="18">
        <v>3</v>
      </c>
      <c r="F20" s="18"/>
    </row>
    <row r="21" spans="1:6" ht="14.45" x14ac:dyDescent="0.3">
      <c r="A21" s="18"/>
      <c r="B21" s="18">
        <v>1.4</v>
      </c>
      <c r="C21" s="18">
        <f t="shared" si="0"/>
        <v>10</v>
      </c>
      <c r="D21" s="18" t="s">
        <v>61</v>
      </c>
      <c r="E21" s="18">
        <v>3.7</v>
      </c>
      <c r="F21" s="18"/>
    </row>
    <row r="22" spans="1:6" ht="14.45" x14ac:dyDescent="0.3">
      <c r="A22" s="18"/>
      <c r="B22" s="18">
        <v>2.7</v>
      </c>
      <c r="C22" s="18">
        <f t="shared" si="0"/>
        <v>11</v>
      </c>
      <c r="D22" s="18" t="s">
        <v>36</v>
      </c>
      <c r="E22" s="18">
        <v>8.5</v>
      </c>
      <c r="F22" s="18"/>
    </row>
    <row r="23" spans="1:6" ht="14.45" x14ac:dyDescent="0.3">
      <c r="A23" s="18"/>
      <c r="B23" s="18">
        <v>7.5</v>
      </c>
      <c r="C23" s="18">
        <f t="shared" si="0"/>
        <v>12</v>
      </c>
      <c r="D23" s="18" t="s">
        <v>50</v>
      </c>
      <c r="E23" s="18">
        <v>8</v>
      </c>
      <c r="F23" s="18"/>
    </row>
    <row r="24" spans="1:6" ht="14.45" x14ac:dyDescent="0.3">
      <c r="A24" s="18"/>
      <c r="B24" s="18">
        <v>8.65</v>
      </c>
      <c r="C24" s="18">
        <f t="shared" si="0"/>
        <v>13</v>
      </c>
      <c r="D24" s="18" t="s">
        <v>52</v>
      </c>
      <c r="E24" s="18">
        <v>23</v>
      </c>
      <c r="F24" s="18"/>
    </row>
    <row r="25" spans="1:6" ht="14.45" x14ac:dyDescent="0.3">
      <c r="A25" s="18"/>
      <c r="B25" s="18">
        <v>5.3</v>
      </c>
      <c r="C25" s="18">
        <f t="shared" si="0"/>
        <v>14</v>
      </c>
      <c r="D25" s="18" t="s">
        <v>17</v>
      </c>
      <c r="E25" s="18">
        <v>9.8000000000000007</v>
      </c>
      <c r="F25" s="18"/>
    </row>
    <row r="26" spans="1:6" ht="14.45" x14ac:dyDescent="0.3">
      <c r="A26" s="18"/>
      <c r="B26" s="18">
        <v>9</v>
      </c>
      <c r="C26" s="18">
        <f t="shared" si="0"/>
        <v>15</v>
      </c>
      <c r="D26" s="18" t="s">
        <v>61</v>
      </c>
      <c r="E26" s="18">
        <v>10.3</v>
      </c>
      <c r="F26" s="18"/>
    </row>
    <row r="27" spans="1:6" ht="14.45" x14ac:dyDescent="0.3">
      <c r="A27" s="18"/>
      <c r="B27" s="18">
        <v>7.6</v>
      </c>
      <c r="C27" s="18">
        <f t="shared" si="0"/>
        <v>16</v>
      </c>
      <c r="D27" s="18" t="s">
        <v>61</v>
      </c>
      <c r="E27" s="18">
        <v>8</v>
      </c>
      <c r="F27" s="18"/>
    </row>
    <row r="28" spans="1:6" ht="14.45" x14ac:dyDescent="0.3">
      <c r="A28" s="18"/>
      <c r="B28" s="18">
        <v>5.4</v>
      </c>
      <c r="C28" s="18">
        <f t="shared" si="0"/>
        <v>17</v>
      </c>
      <c r="D28" s="18" t="s">
        <v>50</v>
      </c>
      <c r="E28" s="18">
        <v>3.8</v>
      </c>
      <c r="F28" s="18"/>
    </row>
    <row r="29" spans="1:6" ht="14.45" x14ac:dyDescent="0.3">
      <c r="A29" s="18"/>
      <c r="B29" s="18">
        <v>6.4</v>
      </c>
      <c r="C29" s="18">
        <f t="shared" si="0"/>
        <v>18</v>
      </c>
      <c r="D29" s="18" t="s">
        <v>63</v>
      </c>
      <c r="E29" s="18">
        <v>5.8</v>
      </c>
      <c r="F29" s="18"/>
    </row>
    <row r="30" spans="1:6" ht="14.45" x14ac:dyDescent="0.3">
      <c r="A30" s="18"/>
      <c r="B30" s="18"/>
      <c r="C30" s="18"/>
      <c r="D30" s="18"/>
      <c r="E30" s="18"/>
      <c r="F30" s="18"/>
    </row>
    <row r="31" spans="1:6" ht="14.45" x14ac:dyDescent="0.3">
      <c r="A31" s="18"/>
      <c r="B31" s="18"/>
      <c r="C31" s="18"/>
      <c r="D31" s="18"/>
      <c r="E31" s="18"/>
      <c r="F31" s="18"/>
    </row>
    <row r="32" spans="1:6" ht="14.45" x14ac:dyDescent="0.3">
      <c r="A32" s="18"/>
      <c r="B32" s="18"/>
      <c r="C32" s="18"/>
      <c r="D32" s="18"/>
      <c r="E32" s="18"/>
      <c r="F32" s="18"/>
    </row>
    <row r="33" spans="1:6" ht="14.45" x14ac:dyDescent="0.3">
      <c r="A33" s="18"/>
      <c r="B33" s="18"/>
      <c r="C33" s="18"/>
      <c r="D33" s="18"/>
      <c r="E33" s="18"/>
      <c r="F33" s="18"/>
    </row>
    <row r="34" spans="1:6" ht="14.45" x14ac:dyDescent="0.3">
      <c r="A34" s="18"/>
      <c r="B34" s="18"/>
      <c r="C34" s="18"/>
      <c r="D34" s="18"/>
      <c r="E34" s="18"/>
      <c r="F34" s="18"/>
    </row>
    <row r="35" spans="1:6" ht="14.45" x14ac:dyDescent="0.3">
      <c r="A35" s="18"/>
      <c r="B35" s="18"/>
      <c r="C35" s="18"/>
      <c r="D35" s="18"/>
      <c r="E35" s="18"/>
      <c r="F35" s="18"/>
    </row>
    <row r="36" spans="1:6" ht="14.45" x14ac:dyDescent="0.3">
      <c r="A36" s="18"/>
      <c r="B36" s="18"/>
      <c r="C36" s="18"/>
      <c r="D36" s="18"/>
      <c r="E36" s="18"/>
      <c r="F36" s="18"/>
    </row>
    <row r="37" spans="1:6" x14ac:dyDescent="0.25">
      <c r="A37" s="18"/>
      <c r="B37" s="18"/>
      <c r="C37" s="18"/>
      <c r="D37" s="18"/>
      <c r="E37" s="18"/>
      <c r="F37" s="18"/>
    </row>
    <row r="38" spans="1:6" x14ac:dyDescent="0.25">
      <c r="A38" s="18"/>
      <c r="B38" s="18"/>
      <c r="C38" s="18"/>
      <c r="D38" s="18"/>
      <c r="E38" s="18"/>
      <c r="F38" s="18"/>
    </row>
    <row r="39" spans="1:6" x14ac:dyDescent="0.25">
      <c r="A39" s="18"/>
      <c r="B39" s="18"/>
      <c r="C39" s="18"/>
      <c r="D39" s="18"/>
      <c r="E39" s="18"/>
      <c r="F39" s="18"/>
    </row>
    <row r="40" spans="1:6" x14ac:dyDescent="0.25">
      <c r="A40" s="18"/>
      <c r="B40" s="18"/>
      <c r="C40" s="18"/>
      <c r="D40" s="18"/>
      <c r="E40" s="18"/>
      <c r="F40" s="18"/>
    </row>
    <row r="41" spans="1:6" x14ac:dyDescent="0.25">
      <c r="A41" s="18"/>
      <c r="B41" s="18"/>
      <c r="C41" s="18"/>
      <c r="D41" s="18"/>
      <c r="E41" s="18"/>
      <c r="F41" s="18"/>
    </row>
    <row r="42" spans="1:6" x14ac:dyDescent="0.25">
      <c r="A42" s="18"/>
      <c r="B42" s="18"/>
      <c r="C42" s="18"/>
      <c r="D42" s="18"/>
      <c r="E42" s="18"/>
      <c r="F42" s="18"/>
    </row>
    <row r="43" spans="1:6" x14ac:dyDescent="0.25">
      <c r="A43" s="18"/>
      <c r="B43" s="18"/>
      <c r="C43" s="18"/>
      <c r="D43" s="18"/>
      <c r="E43" s="18"/>
      <c r="F43" s="18"/>
    </row>
    <row r="44" spans="1:6" x14ac:dyDescent="0.25">
      <c r="A44" s="18"/>
      <c r="B44" s="18"/>
      <c r="C44" s="18"/>
      <c r="D44" s="18"/>
      <c r="E44" s="18"/>
      <c r="F44" s="18"/>
    </row>
    <row r="45" spans="1:6" x14ac:dyDescent="0.25">
      <c r="A45" s="18"/>
      <c r="B45" s="18"/>
      <c r="C45" s="18"/>
      <c r="D45" s="18"/>
      <c r="E45" s="18"/>
      <c r="F45" s="18"/>
    </row>
    <row r="46" spans="1:6" x14ac:dyDescent="0.25">
      <c r="A46" s="18"/>
      <c r="B46" s="18"/>
      <c r="C46" s="18"/>
      <c r="D46" s="18"/>
      <c r="E46" s="18"/>
      <c r="F46" s="18"/>
    </row>
    <row r="47" spans="1:6" x14ac:dyDescent="0.25">
      <c r="A47" s="18"/>
      <c r="B47" s="18"/>
      <c r="C47" s="18"/>
      <c r="D47" s="18"/>
      <c r="E47" s="18"/>
      <c r="F47" s="18"/>
    </row>
    <row r="48" spans="1:6" x14ac:dyDescent="0.25">
      <c r="A48" s="18"/>
      <c r="B48" s="18"/>
      <c r="C48" s="18"/>
      <c r="D48" s="18"/>
      <c r="E48" s="18"/>
      <c r="F48" s="18"/>
    </row>
    <row r="49" spans="1:6" x14ac:dyDescent="0.25">
      <c r="A49" s="18"/>
      <c r="B49" s="18"/>
      <c r="C49" s="18"/>
      <c r="D49" s="18"/>
      <c r="E49" s="18"/>
      <c r="F49" s="18"/>
    </row>
    <row r="50" spans="1:6" x14ac:dyDescent="0.25">
      <c r="A50" s="18"/>
      <c r="B50" s="18"/>
      <c r="C50" s="18"/>
      <c r="D50" s="18"/>
      <c r="E50" s="18"/>
      <c r="F50" s="18"/>
    </row>
    <row r="51" spans="1:6" x14ac:dyDescent="0.25">
      <c r="A51" s="18"/>
      <c r="B51" s="18"/>
      <c r="C51" s="18"/>
      <c r="D51" s="18"/>
      <c r="E51" s="18"/>
      <c r="F51" s="18"/>
    </row>
    <row r="52" spans="1:6" x14ac:dyDescent="0.25">
      <c r="A52" s="24"/>
      <c r="B52" s="24"/>
      <c r="C52" s="15"/>
      <c r="D52" s="15"/>
      <c r="E52" s="15"/>
      <c r="F52" s="15"/>
    </row>
    <row r="53" spans="1:6" x14ac:dyDescent="0.25">
      <c r="A53" s="25"/>
      <c r="B53" s="25"/>
      <c r="C53" s="16"/>
      <c r="D53" s="16"/>
      <c r="E53" s="16"/>
      <c r="F53" s="16"/>
    </row>
    <row r="54" spans="1:6" x14ac:dyDescent="0.25">
      <c r="A54" s="17"/>
      <c r="B54" s="17"/>
      <c r="C54" s="17"/>
      <c r="D54" s="17"/>
      <c r="E54" s="17"/>
      <c r="F54" s="17"/>
    </row>
    <row r="55" spans="1:6" x14ac:dyDescent="0.25">
      <c r="C55" s="18"/>
    </row>
    <row r="56" spans="1:6" x14ac:dyDescent="0.25">
      <c r="C56" s="18"/>
    </row>
    <row r="57" spans="1:6" x14ac:dyDescent="0.25">
      <c r="C57" s="18"/>
    </row>
    <row r="58" spans="1:6" x14ac:dyDescent="0.25">
      <c r="A58" s="18"/>
      <c r="B58" s="18"/>
      <c r="C58" s="18"/>
      <c r="D58" s="18"/>
      <c r="E58" s="18"/>
      <c r="F58" s="18"/>
    </row>
    <row r="59" spans="1:6" x14ac:dyDescent="0.25">
      <c r="A59" s="18"/>
      <c r="B59" s="18"/>
      <c r="C59" s="18"/>
      <c r="D59" s="18"/>
      <c r="E59" s="18"/>
      <c r="F59" s="18"/>
    </row>
    <row r="60" spans="1:6" x14ac:dyDescent="0.25">
      <c r="A60" s="18"/>
      <c r="B60" s="18"/>
      <c r="C60" s="18"/>
      <c r="D60" s="18"/>
      <c r="E60" s="18"/>
      <c r="F60" s="18"/>
    </row>
    <row r="61" spans="1:6" x14ac:dyDescent="0.25">
      <c r="A61" s="18"/>
      <c r="B61" s="18"/>
      <c r="C61" s="18"/>
      <c r="D61" s="18"/>
      <c r="E61" s="18"/>
      <c r="F61" s="18"/>
    </row>
    <row r="62" spans="1:6" x14ac:dyDescent="0.25">
      <c r="A62" s="18"/>
      <c r="B62" s="18"/>
      <c r="C62" s="18"/>
      <c r="D62" s="18"/>
      <c r="E62" s="18"/>
      <c r="F62" s="18"/>
    </row>
    <row r="63" spans="1:6" x14ac:dyDescent="0.25">
      <c r="A63" s="18"/>
      <c r="B63" s="18"/>
      <c r="C63" s="18"/>
      <c r="D63" s="18"/>
      <c r="E63" s="18"/>
      <c r="F63" s="18"/>
    </row>
    <row r="64" spans="1:6" x14ac:dyDescent="0.25">
      <c r="A64" s="18"/>
      <c r="B64" s="18"/>
      <c r="C64" s="18"/>
      <c r="D64" s="18"/>
      <c r="E64" s="18"/>
      <c r="F64" s="18"/>
    </row>
    <row r="65" spans="1:6" x14ac:dyDescent="0.25">
      <c r="A65" s="18"/>
      <c r="B65" s="18"/>
      <c r="C65" s="18"/>
      <c r="D65" s="18"/>
      <c r="E65" s="18"/>
      <c r="F65" s="18"/>
    </row>
    <row r="66" spans="1:6" x14ac:dyDescent="0.25">
      <c r="A66" s="18"/>
      <c r="B66" s="18"/>
      <c r="C66" s="18"/>
      <c r="D66" s="18"/>
      <c r="E66" s="18"/>
      <c r="F66" s="18"/>
    </row>
    <row r="67" spans="1:6" x14ac:dyDescent="0.25">
      <c r="A67" s="18"/>
      <c r="B67" s="18"/>
      <c r="C67" s="18"/>
      <c r="D67" s="18"/>
      <c r="E67" s="18"/>
      <c r="F67" s="18"/>
    </row>
    <row r="68" spans="1:6" x14ac:dyDescent="0.25">
      <c r="A68" s="18"/>
      <c r="B68" s="18"/>
      <c r="C68" s="18"/>
      <c r="D68" s="18"/>
      <c r="E68" s="18"/>
      <c r="F68" s="18"/>
    </row>
    <row r="69" spans="1:6" x14ac:dyDescent="0.25">
      <c r="A69" s="18"/>
      <c r="B69" s="18"/>
      <c r="C69" s="18"/>
      <c r="D69" s="18"/>
      <c r="E69" s="18"/>
      <c r="F69" s="18"/>
    </row>
    <row r="70" spans="1:6" x14ac:dyDescent="0.25">
      <c r="A70" s="18"/>
      <c r="B70" s="18"/>
      <c r="C70" s="18"/>
      <c r="D70" s="18"/>
      <c r="E70" s="18"/>
      <c r="F70" s="18"/>
    </row>
    <row r="71" spans="1:6" x14ac:dyDescent="0.25">
      <c r="A71" s="18"/>
      <c r="B71" s="18"/>
      <c r="C71" s="18"/>
      <c r="D71" s="18"/>
      <c r="E71" s="18"/>
      <c r="F71" s="18"/>
    </row>
    <row r="72" spans="1:6" x14ac:dyDescent="0.25">
      <c r="A72" s="18"/>
      <c r="B72" s="18"/>
      <c r="C72" s="18"/>
      <c r="D72" s="18"/>
      <c r="E72" s="18"/>
      <c r="F72" s="18"/>
    </row>
    <row r="73" spans="1:6" x14ac:dyDescent="0.25">
      <c r="A73" s="18"/>
      <c r="B73" s="18"/>
      <c r="C73" s="18"/>
      <c r="D73" s="18"/>
      <c r="E73" s="18"/>
      <c r="F73" s="18"/>
    </row>
    <row r="74" spans="1:6" x14ac:dyDescent="0.25">
      <c r="A74" s="18"/>
      <c r="B74" s="18"/>
      <c r="C74" s="18"/>
      <c r="D74" s="18"/>
      <c r="E74" s="18"/>
      <c r="F74" s="18"/>
    </row>
    <row r="75" spans="1:6" x14ac:dyDescent="0.25">
      <c r="A75" s="18"/>
      <c r="B75" s="18"/>
      <c r="C75" s="18"/>
      <c r="D75" s="18"/>
      <c r="E75" s="18"/>
      <c r="F75" s="18"/>
    </row>
    <row r="76" spans="1:6" x14ac:dyDescent="0.25">
      <c r="A76" s="18"/>
      <c r="B76" s="18"/>
      <c r="C76" s="18"/>
      <c r="D76" s="18"/>
      <c r="E76" s="18"/>
      <c r="F76" s="18"/>
    </row>
    <row r="77" spans="1:6" x14ac:dyDescent="0.25">
      <c r="A77" s="18"/>
      <c r="B77" s="18"/>
      <c r="C77" s="18"/>
      <c r="D77" s="18"/>
      <c r="E77" s="18"/>
      <c r="F77" s="18"/>
    </row>
    <row r="78" spans="1:6" x14ac:dyDescent="0.25">
      <c r="A78" s="18"/>
      <c r="B78" s="18"/>
      <c r="C78" s="18"/>
      <c r="D78" s="18"/>
      <c r="E78" s="18"/>
      <c r="F78" s="18"/>
    </row>
    <row r="79" spans="1:6" x14ac:dyDescent="0.25">
      <c r="A79" s="18"/>
      <c r="B79" s="18"/>
      <c r="C79" s="18"/>
      <c r="D79" s="18"/>
      <c r="E79" s="18"/>
      <c r="F79" s="18"/>
    </row>
    <row r="80" spans="1:6" x14ac:dyDescent="0.25">
      <c r="A80" s="18"/>
      <c r="B80" s="18"/>
      <c r="C80" s="18"/>
      <c r="D80" s="18"/>
      <c r="E80" s="18"/>
      <c r="F80" s="18"/>
    </row>
    <row r="81" spans="1:6" x14ac:dyDescent="0.25">
      <c r="A81" s="18"/>
      <c r="B81" s="18"/>
      <c r="C81" s="18"/>
      <c r="D81" s="18"/>
      <c r="E81" s="18"/>
      <c r="F81" s="18"/>
    </row>
    <row r="82" spans="1:6" x14ac:dyDescent="0.25">
      <c r="A82" s="18"/>
      <c r="B82" s="18"/>
      <c r="C82" s="18"/>
      <c r="D82" s="18"/>
      <c r="E82" s="18"/>
      <c r="F82" s="18"/>
    </row>
    <row r="83" spans="1:6" x14ac:dyDescent="0.25">
      <c r="A83" s="18"/>
      <c r="B83" s="18"/>
      <c r="C83" s="18"/>
      <c r="D83" s="18"/>
      <c r="E83" s="18"/>
      <c r="F83" s="18"/>
    </row>
    <row r="84" spans="1:6" x14ac:dyDescent="0.25">
      <c r="A84" s="18"/>
      <c r="B84" s="18"/>
      <c r="C84" s="18"/>
      <c r="D84" s="18"/>
      <c r="E84" s="18"/>
      <c r="F84" s="18"/>
    </row>
    <row r="85" spans="1:6" x14ac:dyDescent="0.25">
      <c r="A85" s="18"/>
      <c r="B85" s="18"/>
      <c r="C85" s="18"/>
      <c r="D85" s="18"/>
      <c r="E85" s="18"/>
      <c r="F85" s="18"/>
    </row>
    <row r="86" spans="1:6" x14ac:dyDescent="0.25">
      <c r="A86" s="18"/>
      <c r="B86" s="18"/>
      <c r="C86" s="18"/>
      <c r="D86" s="18"/>
      <c r="E86" s="18"/>
      <c r="F86" s="18"/>
    </row>
    <row r="87" spans="1:6" x14ac:dyDescent="0.25">
      <c r="A87" s="18"/>
      <c r="B87" s="18"/>
      <c r="C87" s="18"/>
      <c r="D87" s="18"/>
      <c r="E87" s="18"/>
      <c r="F87" s="18"/>
    </row>
    <row r="88" spans="1:6" x14ac:dyDescent="0.25">
      <c r="A88" s="18"/>
      <c r="B88" s="18"/>
      <c r="C88" s="18"/>
      <c r="D88" s="18"/>
      <c r="E88" s="18"/>
      <c r="F88" s="18"/>
    </row>
    <row r="89" spans="1:6" x14ac:dyDescent="0.25">
      <c r="A89" s="18"/>
      <c r="B89" s="18"/>
      <c r="C89" s="18"/>
      <c r="D89" s="18"/>
      <c r="E89" s="18"/>
      <c r="F89" s="18"/>
    </row>
    <row r="90" spans="1:6" x14ac:dyDescent="0.25">
      <c r="A90" s="18"/>
      <c r="B90" s="18"/>
      <c r="C90" s="18"/>
      <c r="D90" s="18"/>
      <c r="E90" s="18"/>
      <c r="F90" s="18"/>
    </row>
    <row r="91" spans="1:6" x14ac:dyDescent="0.25">
      <c r="A91" s="18"/>
      <c r="B91" s="18"/>
      <c r="C91" s="18"/>
      <c r="D91" s="18"/>
      <c r="E91" s="18"/>
      <c r="F91" s="18"/>
    </row>
    <row r="92" spans="1:6" x14ac:dyDescent="0.25">
      <c r="A92" s="18"/>
      <c r="B92" s="18"/>
      <c r="C92" s="18"/>
      <c r="D92" s="18"/>
      <c r="E92" s="18"/>
      <c r="F92" s="18"/>
    </row>
    <row r="93" spans="1:6" x14ac:dyDescent="0.25">
      <c r="A93" s="18"/>
      <c r="B93" s="18"/>
      <c r="C93" s="18"/>
      <c r="D93" s="18"/>
      <c r="E93" s="18"/>
      <c r="F93" s="18"/>
    </row>
    <row r="94" spans="1:6" x14ac:dyDescent="0.25">
      <c r="A94" s="18"/>
      <c r="B94" s="18"/>
      <c r="C94" s="18"/>
      <c r="D94" s="18"/>
      <c r="E94" s="18"/>
      <c r="F94" s="18"/>
    </row>
    <row r="95" spans="1:6" x14ac:dyDescent="0.25">
      <c r="A95" s="18"/>
      <c r="B95" s="18"/>
      <c r="C95" s="18"/>
      <c r="D95" s="18"/>
      <c r="E95" s="18"/>
      <c r="F95" s="18"/>
    </row>
    <row r="96" spans="1:6" x14ac:dyDescent="0.25">
      <c r="A96" s="18"/>
      <c r="B96" s="18"/>
      <c r="C96" s="18"/>
      <c r="D96" s="18"/>
      <c r="E96" s="18"/>
      <c r="F96" s="18"/>
    </row>
    <row r="97" spans="1:6" x14ac:dyDescent="0.25">
      <c r="A97" s="18"/>
      <c r="B97" s="18"/>
      <c r="C97" s="18"/>
      <c r="D97" s="18"/>
      <c r="E97" s="18"/>
      <c r="F97" s="18"/>
    </row>
    <row r="98" spans="1:6" x14ac:dyDescent="0.25">
      <c r="A98" s="18"/>
      <c r="B98" s="18"/>
      <c r="C98" s="18"/>
      <c r="D98" s="18"/>
      <c r="E98" s="18"/>
      <c r="F98" s="18"/>
    </row>
    <row r="99" spans="1:6" x14ac:dyDescent="0.25">
      <c r="A99" s="18"/>
      <c r="B99" s="18"/>
      <c r="C99" s="18"/>
      <c r="D99" s="18"/>
      <c r="E99" s="18"/>
      <c r="F99" s="18"/>
    </row>
    <row r="100" spans="1:6" x14ac:dyDescent="0.25">
      <c r="A100" s="18"/>
      <c r="B100" s="18"/>
      <c r="C100" s="18"/>
      <c r="D100" s="18"/>
      <c r="E100" s="18"/>
      <c r="F100" s="18"/>
    </row>
  </sheetData>
  <mergeCells count="8">
    <mergeCell ref="A52:B52"/>
    <mergeCell ref="A53:B53"/>
    <mergeCell ref="A1:E1"/>
    <mergeCell ref="A3:E3"/>
    <mergeCell ref="A4:E4"/>
    <mergeCell ref="A5:E5"/>
    <mergeCell ref="A8:B8"/>
    <mergeCell ref="A9:B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A9" sqref="A9:E30"/>
    </sheetView>
  </sheetViews>
  <sheetFormatPr defaultRowHeight="15" x14ac:dyDescent="0.25"/>
  <cols>
    <col min="1" max="1" width="12.42578125" bestFit="1" customWidth="1"/>
    <col min="2" max="2" width="13.7109375" bestFit="1" customWidth="1"/>
    <col min="3" max="3" width="12.7109375" bestFit="1" customWidth="1"/>
    <col min="4" max="4" width="17.85546875" bestFit="1" customWidth="1"/>
  </cols>
  <sheetData>
    <row r="1" spans="1:10" x14ac:dyDescent="0.3">
      <c r="A1" t="s">
        <v>86</v>
      </c>
    </row>
    <row r="2" spans="1:10" x14ac:dyDescent="0.3">
      <c r="A2" t="s">
        <v>5</v>
      </c>
      <c r="F2" s="12"/>
      <c r="G2" s="12"/>
      <c r="H2" s="12"/>
      <c r="I2" s="12"/>
      <c r="J2" s="12"/>
    </row>
    <row r="3" spans="1:10" x14ac:dyDescent="0.3">
      <c r="A3" t="s">
        <v>82</v>
      </c>
      <c r="F3" s="19"/>
      <c r="G3" s="19"/>
      <c r="H3" s="19"/>
      <c r="I3" s="19"/>
      <c r="J3" s="19"/>
    </row>
    <row r="4" spans="1:10" x14ac:dyDescent="0.3">
      <c r="A4" t="s">
        <v>83</v>
      </c>
      <c r="F4" s="23"/>
      <c r="G4" s="23"/>
      <c r="H4" s="23"/>
      <c r="I4" s="23"/>
      <c r="J4" s="23"/>
    </row>
    <row r="5" spans="1:10" x14ac:dyDescent="0.3">
      <c r="A5" t="s">
        <v>84</v>
      </c>
      <c r="F5" s="23"/>
      <c r="G5" s="23"/>
      <c r="H5" s="23"/>
      <c r="I5" s="23"/>
      <c r="J5" s="23"/>
    </row>
    <row r="6" spans="1:10" x14ac:dyDescent="0.3">
      <c r="A6" t="s">
        <v>85</v>
      </c>
      <c r="F6" s="23"/>
      <c r="G6" s="23"/>
      <c r="H6" s="23"/>
      <c r="I6" s="23"/>
      <c r="J6" s="23"/>
    </row>
    <row r="7" spans="1:10" x14ac:dyDescent="0.3">
      <c r="A7" s="12" t="s">
        <v>26</v>
      </c>
      <c r="B7" s="12"/>
      <c r="C7" s="12"/>
      <c r="D7" s="12"/>
      <c r="E7" s="12"/>
      <c r="I7" s="19"/>
      <c r="J7" s="19"/>
    </row>
    <row r="8" spans="1:10" x14ac:dyDescent="0.3">
      <c r="F8" s="19"/>
      <c r="G8" s="19"/>
      <c r="H8" s="19"/>
      <c r="I8" s="19"/>
      <c r="J8" s="19"/>
    </row>
    <row r="9" spans="1:10" x14ac:dyDescent="0.3">
      <c r="A9" t="s">
        <v>44</v>
      </c>
      <c r="B9" t="s">
        <v>45</v>
      </c>
      <c r="C9" t="s">
        <v>46</v>
      </c>
      <c r="D9" t="s">
        <v>47</v>
      </c>
      <c r="E9" t="s">
        <v>48</v>
      </c>
    </row>
    <row r="10" spans="1:10" x14ac:dyDescent="0.3">
      <c r="A10">
        <v>2.5499999999999998</v>
      </c>
      <c r="C10">
        <v>1</v>
      </c>
      <c r="D10" t="s">
        <v>42</v>
      </c>
      <c r="E10">
        <v>5</v>
      </c>
    </row>
    <row r="11" spans="1:10" x14ac:dyDescent="0.3">
      <c r="A11">
        <v>4.5</v>
      </c>
      <c r="C11">
        <v>2</v>
      </c>
      <c r="D11" t="s">
        <v>42</v>
      </c>
      <c r="E11">
        <v>6</v>
      </c>
    </row>
    <row r="12" spans="1:10" x14ac:dyDescent="0.3">
      <c r="A12">
        <v>5</v>
      </c>
      <c r="C12">
        <v>3</v>
      </c>
      <c r="D12" t="s">
        <v>42</v>
      </c>
      <c r="E12">
        <v>5</v>
      </c>
    </row>
    <row r="13" spans="1:10" x14ac:dyDescent="0.3">
      <c r="A13">
        <v>5.2</v>
      </c>
      <c r="C13">
        <v>4</v>
      </c>
      <c r="D13" t="s">
        <v>42</v>
      </c>
      <c r="E13">
        <v>12.5</v>
      </c>
    </row>
    <row r="14" spans="1:10" x14ac:dyDescent="0.3">
      <c r="A14">
        <v>7.5</v>
      </c>
      <c r="C14">
        <v>5</v>
      </c>
      <c r="D14" t="s">
        <v>42</v>
      </c>
      <c r="E14">
        <v>4.5</v>
      </c>
    </row>
    <row r="15" spans="1:10" x14ac:dyDescent="0.3">
      <c r="A15">
        <v>1</v>
      </c>
      <c r="C15">
        <v>6</v>
      </c>
      <c r="D15" t="s">
        <v>17</v>
      </c>
      <c r="E15">
        <v>26.2</v>
      </c>
    </row>
    <row r="16" spans="1:10" x14ac:dyDescent="0.3">
      <c r="A16">
        <v>0.25</v>
      </c>
      <c r="C16">
        <v>7</v>
      </c>
      <c r="D16" t="s">
        <v>49</v>
      </c>
      <c r="E16">
        <v>10.5</v>
      </c>
    </row>
    <row r="17" spans="1:5" x14ac:dyDescent="0.3">
      <c r="A17">
        <v>7.8</v>
      </c>
      <c r="C17">
        <v>8</v>
      </c>
      <c r="D17" t="s">
        <v>50</v>
      </c>
      <c r="E17">
        <v>19</v>
      </c>
    </row>
    <row r="18" spans="1:5" x14ac:dyDescent="0.3">
      <c r="B18">
        <v>9</v>
      </c>
      <c r="C18">
        <v>9</v>
      </c>
      <c r="D18" t="s">
        <v>51</v>
      </c>
      <c r="E18">
        <v>30</v>
      </c>
    </row>
    <row r="19" spans="1:5" x14ac:dyDescent="0.3">
      <c r="B19">
        <v>4</v>
      </c>
      <c r="C19">
        <v>10</v>
      </c>
      <c r="D19" t="s">
        <v>52</v>
      </c>
      <c r="E19">
        <v>5</v>
      </c>
    </row>
    <row r="20" spans="1:5" x14ac:dyDescent="0.3">
      <c r="B20">
        <v>9.5</v>
      </c>
      <c r="C20">
        <v>11</v>
      </c>
      <c r="D20" t="s">
        <v>52</v>
      </c>
      <c r="E20">
        <v>4</v>
      </c>
    </row>
    <row r="21" spans="1:5" x14ac:dyDescent="0.3">
      <c r="B21">
        <v>6.5</v>
      </c>
      <c r="C21">
        <v>12</v>
      </c>
      <c r="D21" t="s">
        <v>19</v>
      </c>
      <c r="E21">
        <v>4.7</v>
      </c>
    </row>
    <row r="22" spans="1:5" x14ac:dyDescent="0.3">
      <c r="B22">
        <v>6</v>
      </c>
      <c r="C22">
        <v>13</v>
      </c>
      <c r="D22" t="s">
        <v>19</v>
      </c>
      <c r="E22">
        <v>5.6</v>
      </c>
    </row>
    <row r="23" spans="1:5" x14ac:dyDescent="0.3">
      <c r="B23">
        <v>2</v>
      </c>
      <c r="C23">
        <v>14</v>
      </c>
      <c r="D23" t="s">
        <v>17</v>
      </c>
      <c r="E23">
        <v>32.6</v>
      </c>
    </row>
    <row r="24" spans="1:5" x14ac:dyDescent="0.3">
      <c r="B24">
        <v>3.5</v>
      </c>
      <c r="C24">
        <v>15</v>
      </c>
      <c r="D24" t="s">
        <v>17</v>
      </c>
      <c r="E24">
        <v>19.5</v>
      </c>
    </row>
    <row r="25" spans="1:5" x14ac:dyDescent="0.3">
      <c r="B25">
        <v>2</v>
      </c>
      <c r="C25">
        <v>16</v>
      </c>
      <c r="D25" t="s">
        <v>19</v>
      </c>
      <c r="E25">
        <v>14.8</v>
      </c>
    </row>
    <row r="26" spans="1:5" x14ac:dyDescent="0.3">
      <c r="B26">
        <v>5</v>
      </c>
      <c r="C26">
        <v>17</v>
      </c>
      <c r="D26" t="s">
        <v>17</v>
      </c>
      <c r="E26">
        <v>8.8000000000000007</v>
      </c>
    </row>
    <row r="27" spans="1:5" x14ac:dyDescent="0.3">
      <c r="B27">
        <v>5</v>
      </c>
      <c r="C27">
        <v>18</v>
      </c>
      <c r="D27" t="s">
        <v>53</v>
      </c>
      <c r="E27">
        <v>6</v>
      </c>
    </row>
    <row r="28" spans="1:5" x14ac:dyDescent="0.3">
      <c r="B28">
        <v>8</v>
      </c>
      <c r="C28">
        <v>19</v>
      </c>
      <c r="D28" t="s">
        <v>19</v>
      </c>
      <c r="E28">
        <v>8.1999999999999993</v>
      </c>
    </row>
    <row r="29" spans="1:5" x14ac:dyDescent="0.3">
      <c r="B29">
        <v>0.5</v>
      </c>
      <c r="C29">
        <v>20</v>
      </c>
      <c r="D29" t="s">
        <v>50</v>
      </c>
      <c r="E29">
        <v>8</v>
      </c>
    </row>
  </sheetData>
  <mergeCells count="3">
    <mergeCell ref="F4:J4"/>
    <mergeCell ref="F5:J5"/>
    <mergeCell ref="F6:J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5"/>
  <sheetViews>
    <sheetView tabSelected="1" workbookViewId="0">
      <selection activeCell="B2" sqref="B2"/>
    </sheetView>
  </sheetViews>
  <sheetFormatPr defaultRowHeight="15" x14ac:dyDescent="0.25"/>
  <cols>
    <col min="5" max="5" width="18.7109375" bestFit="1" customWidth="1"/>
    <col min="6" max="6" width="12.85546875" bestFit="1" customWidth="1"/>
    <col min="8" max="8" width="12" bestFit="1" customWidth="1"/>
  </cols>
  <sheetData>
    <row r="1" spans="1:14" x14ac:dyDescent="0.25">
      <c r="A1" t="s">
        <v>3</v>
      </c>
    </row>
    <row r="2" spans="1:14" x14ac:dyDescent="0.25">
      <c r="D2" t="s">
        <v>32</v>
      </c>
      <c r="E2" t="s">
        <v>33</v>
      </c>
      <c r="F2" t="s">
        <v>34</v>
      </c>
      <c r="G2" t="s">
        <v>104</v>
      </c>
      <c r="H2" t="s">
        <v>104</v>
      </c>
      <c r="I2" s="22" t="s">
        <v>106</v>
      </c>
      <c r="J2" s="22" t="s">
        <v>107</v>
      </c>
      <c r="K2" s="22" t="s">
        <v>108</v>
      </c>
      <c r="L2" s="22" t="s">
        <v>109</v>
      </c>
      <c r="M2" s="22" t="s">
        <v>110</v>
      </c>
      <c r="N2" s="22" t="s">
        <v>111</v>
      </c>
    </row>
    <row r="3" spans="1:14" x14ac:dyDescent="0.25">
      <c r="A3" t="s">
        <v>101</v>
      </c>
      <c r="B3" t="s">
        <v>117</v>
      </c>
      <c r="C3" t="s">
        <v>93</v>
      </c>
      <c r="D3" t="s">
        <v>28</v>
      </c>
      <c r="E3" t="s">
        <v>28</v>
      </c>
      <c r="F3" t="s">
        <v>29</v>
      </c>
      <c r="G3" t="s">
        <v>103</v>
      </c>
      <c r="H3" t="s">
        <v>105</v>
      </c>
      <c r="I3" s="22" t="s">
        <v>112</v>
      </c>
      <c r="J3" s="22"/>
      <c r="K3" s="22" t="s">
        <v>113</v>
      </c>
      <c r="L3" s="22" t="s">
        <v>113</v>
      </c>
      <c r="M3" s="22" t="s">
        <v>113</v>
      </c>
      <c r="N3" s="22"/>
    </row>
    <row r="4" spans="1:14" x14ac:dyDescent="0.25">
      <c r="F4" t="s">
        <v>35</v>
      </c>
    </row>
    <row r="6" spans="1:14" x14ac:dyDescent="0.25">
      <c r="A6">
        <v>2011</v>
      </c>
      <c r="B6">
        <v>1</v>
      </c>
      <c r="C6">
        <v>3</v>
      </c>
      <c r="D6">
        <v>1</v>
      </c>
      <c r="E6" t="s">
        <v>16</v>
      </c>
      <c r="F6">
        <v>6</v>
      </c>
      <c r="G6">
        <f>22/7*F6/2*F6/2/10000</f>
        <v>2.8285714285714286E-3</v>
      </c>
      <c r="H6">
        <f>G6*10</f>
        <v>2.8285714285714286E-2</v>
      </c>
      <c r="I6">
        <f>COUNT(G6)*10</f>
        <v>10</v>
      </c>
      <c r="J6">
        <f>1/5</f>
        <v>0.2</v>
      </c>
      <c r="K6" s="28">
        <f>H6/$H$113*100</f>
        <v>0.63395460885000643</v>
      </c>
      <c r="L6" s="28">
        <f>I6/$I$114*100</f>
        <v>0.96153846153846156</v>
      </c>
      <c r="M6" s="28">
        <f>J6/$J$115*100</f>
        <v>2.2222222222222228</v>
      </c>
      <c r="N6" s="28">
        <f>SUM(K6:M6)</f>
        <v>3.817715292610691</v>
      </c>
    </row>
    <row r="7" spans="1:14" x14ac:dyDescent="0.25">
      <c r="A7">
        <v>2011</v>
      </c>
      <c r="B7">
        <v>1</v>
      </c>
      <c r="C7">
        <v>4</v>
      </c>
      <c r="D7" s="18">
        <f t="shared" ref="D7:D13" si="0">1+D6</f>
        <v>2</v>
      </c>
      <c r="E7" s="18" t="s">
        <v>61</v>
      </c>
      <c r="F7" s="18">
        <v>7.8</v>
      </c>
      <c r="G7">
        <f t="shared" ref="G7:G70" si="1">22/7*F7/2*F7/2/10000</f>
        <v>4.7802857142857135E-3</v>
      </c>
      <c r="H7">
        <f>SUM(G7:G12*10)</f>
        <v>4.7802857142857133E-2</v>
      </c>
      <c r="I7">
        <f>COUNT(G7:G12)*10</f>
        <v>60</v>
      </c>
      <c r="J7">
        <f>1/5</f>
        <v>0.2</v>
      </c>
      <c r="K7" s="28">
        <f t="shared" ref="K7:K70" si="2">H7/$H$113*100</f>
        <v>1.0713832889565105</v>
      </c>
      <c r="L7" s="28">
        <f t="shared" ref="L7:L70" si="3">I7/$I$114*100</f>
        <v>5.7692307692307692</v>
      </c>
      <c r="M7" s="28">
        <f t="shared" ref="M7:M70" si="4">J7/$J$115*100</f>
        <v>2.2222222222222228</v>
      </c>
      <c r="N7" s="28">
        <f>SUM(K7:M7)</f>
        <v>9.0628362804095026</v>
      </c>
    </row>
    <row r="8" spans="1:14" x14ac:dyDescent="0.25">
      <c r="A8">
        <v>2011</v>
      </c>
      <c r="B8">
        <v>1</v>
      </c>
      <c r="C8">
        <v>4</v>
      </c>
      <c r="D8" s="18">
        <f t="shared" si="0"/>
        <v>3</v>
      </c>
      <c r="E8" s="18" t="s">
        <v>61</v>
      </c>
      <c r="F8" s="18">
        <v>5.5</v>
      </c>
      <c r="G8">
        <f t="shared" si="1"/>
        <v>2.3767857142857141E-3</v>
      </c>
      <c r="K8" s="28"/>
      <c r="L8" s="28"/>
      <c r="M8" s="28"/>
      <c r="N8" s="28"/>
    </row>
    <row r="9" spans="1:14" x14ac:dyDescent="0.25">
      <c r="A9">
        <v>2011</v>
      </c>
      <c r="B9">
        <v>1</v>
      </c>
      <c r="C9">
        <v>4</v>
      </c>
      <c r="D9" s="18">
        <f t="shared" si="0"/>
        <v>4</v>
      </c>
      <c r="E9" s="18" t="s">
        <v>61</v>
      </c>
      <c r="F9" s="18">
        <v>4.5</v>
      </c>
      <c r="G9">
        <f t="shared" si="1"/>
        <v>1.5910714285714285E-3</v>
      </c>
      <c r="K9" s="28"/>
      <c r="L9" s="28"/>
      <c r="M9" s="28"/>
      <c r="N9" s="28"/>
    </row>
    <row r="10" spans="1:14" x14ac:dyDescent="0.25">
      <c r="A10">
        <v>2011</v>
      </c>
      <c r="B10">
        <v>1</v>
      </c>
      <c r="C10">
        <v>4</v>
      </c>
      <c r="D10" s="18">
        <f t="shared" si="0"/>
        <v>5</v>
      </c>
      <c r="E10" s="18" t="s">
        <v>61</v>
      </c>
      <c r="F10" s="18">
        <v>3.7</v>
      </c>
      <c r="G10">
        <f t="shared" si="1"/>
        <v>1.0756428571428573E-3</v>
      </c>
      <c r="K10" s="28"/>
      <c r="L10" s="28"/>
      <c r="M10" s="28"/>
      <c r="N10" s="28"/>
    </row>
    <row r="11" spans="1:14" x14ac:dyDescent="0.25">
      <c r="A11">
        <v>2011</v>
      </c>
      <c r="B11">
        <v>1</v>
      </c>
      <c r="C11">
        <v>4</v>
      </c>
      <c r="D11" s="18">
        <f t="shared" si="0"/>
        <v>6</v>
      </c>
      <c r="E11" s="18" t="s">
        <v>61</v>
      </c>
      <c r="F11" s="18">
        <v>10.3</v>
      </c>
      <c r="G11">
        <f t="shared" si="1"/>
        <v>8.3356428571428574E-3</v>
      </c>
      <c r="K11" s="28"/>
      <c r="L11" s="28"/>
      <c r="M11" s="28"/>
      <c r="N11" s="28"/>
    </row>
    <row r="12" spans="1:14" x14ac:dyDescent="0.25">
      <c r="A12">
        <v>2011</v>
      </c>
      <c r="B12">
        <v>1</v>
      </c>
      <c r="C12">
        <v>4</v>
      </c>
      <c r="D12" s="18">
        <f t="shared" si="0"/>
        <v>7</v>
      </c>
      <c r="E12" s="18" t="s">
        <v>61</v>
      </c>
      <c r="F12" s="18">
        <v>8</v>
      </c>
      <c r="G12">
        <f t="shared" si="1"/>
        <v>5.0285714285714283E-3</v>
      </c>
      <c r="K12" s="28"/>
      <c r="L12" s="28"/>
      <c r="M12" s="28"/>
      <c r="N12" s="28"/>
    </row>
    <row r="13" spans="1:14" x14ac:dyDescent="0.25">
      <c r="A13">
        <v>2011</v>
      </c>
      <c r="B13">
        <v>1</v>
      </c>
      <c r="C13">
        <v>4</v>
      </c>
      <c r="D13" s="18">
        <f t="shared" si="0"/>
        <v>8</v>
      </c>
      <c r="E13" s="18" t="s">
        <v>52</v>
      </c>
      <c r="F13" s="18">
        <v>23</v>
      </c>
      <c r="G13">
        <f t="shared" si="1"/>
        <v>4.1564285714285713E-2</v>
      </c>
      <c r="H13">
        <f>SUM(G13:G15)*10</f>
        <v>0.4478571428571429</v>
      </c>
      <c r="I13">
        <f>COUNT(G13:G15)*10</f>
        <v>30</v>
      </c>
      <c r="J13">
        <f>2/5</f>
        <v>0.4</v>
      </c>
      <c r="K13" s="28">
        <f t="shared" si="2"/>
        <v>10.037614640125101</v>
      </c>
      <c r="L13" s="28">
        <f t="shared" si="3"/>
        <v>2.8846153846153846</v>
      </c>
      <c r="M13" s="28">
        <f t="shared" si="4"/>
        <v>4.4444444444444455</v>
      </c>
      <c r="N13" s="28">
        <f t="shared" ref="N8:N71" si="5">SUM(K13:M13)</f>
        <v>17.366674469184932</v>
      </c>
    </row>
    <row r="14" spans="1:14" x14ac:dyDescent="0.25">
      <c r="A14">
        <v>2011</v>
      </c>
      <c r="B14">
        <v>1</v>
      </c>
      <c r="C14">
        <v>5</v>
      </c>
      <c r="D14">
        <v>10</v>
      </c>
      <c r="E14" t="s">
        <v>52</v>
      </c>
      <c r="F14">
        <v>5</v>
      </c>
      <c r="G14">
        <f t="shared" si="1"/>
        <v>1.9642857142857144E-3</v>
      </c>
      <c r="K14" s="28"/>
      <c r="L14" s="28"/>
      <c r="M14" s="28"/>
      <c r="N14" s="28"/>
    </row>
    <row r="15" spans="1:14" x14ac:dyDescent="0.25">
      <c r="A15">
        <v>2011</v>
      </c>
      <c r="B15">
        <v>1</v>
      </c>
      <c r="C15">
        <v>5</v>
      </c>
      <c r="D15">
        <v>11</v>
      </c>
      <c r="E15" t="s">
        <v>52</v>
      </c>
      <c r="F15">
        <v>4</v>
      </c>
      <c r="G15">
        <f t="shared" si="1"/>
        <v>1.2571428571428571E-3</v>
      </c>
      <c r="K15" s="28"/>
      <c r="L15" s="28"/>
      <c r="M15" s="28"/>
      <c r="N15" s="28"/>
    </row>
    <row r="16" spans="1:14" x14ac:dyDescent="0.25">
      <c r="A16">
        <v>2011</v>
      </c>
      <c r="B16">
        <v>1</v>
      </c>
      <c r="C16">
        <v>2</v>
      </c>
      <c r="D16">
        <v>13</v>
      </c>
      <c r="E16" t="s">
        <v>98</v>
      </c>
      <c r="F16">
        <v>34</v>
      </c>
      <c r="G16">
        <f t="shared" si="1"/>
        <v>9.0828571428571439E-2</v>
      </c>
      <c r="H16">
        <f>G16*10</f>
        <v>0.90828571428571436</v>
      </c>
      <c r="I16">
        <f>COUNT(F16)*10</f>
        <v>10</v>
      </c>
      <c r="J16">
        <f>1/5</f>
        <v>0.2</v>
      </c>
      <c r="K16" s="28">
        <f t="shared" si="2"/>
        <v>20.356986884183538</v>
      </c>
      <c r="L16" s="28">
        <f t="shared" si="3"/>
        <v>0.96153846153846156</v>
      </c>
      <c r="M16" s="28">
        <f t="shared" si="4"/>
        <v>2.2222222222222228</v>
      </c>
      <c r="N16" s="28">
        <f t="shared" si="5"/>
        <v>23.540747567944219</v>
      </c>
    </row>
    <row r="17" spans="1:14" x14ac:dyDescent="0.25">
      <c r="A17">
        <v>2011</v>
      </c>
      <c r="B17">
        <v>1</v>
      </c>
      <c r="C17">
        <v>1</v>
      </c>
      <c r="D17">
        <v>4</v>
      </c>
      <c r="E17" t="s">
        <v>19</v>
      </c>
      <c r="F17">
        <v>19.399999999999999</v>
      </c>
      <c r="G17">
        <f t="shared" si="1"/>
        <v>2.9571142857142855E-2</v>
      </c>
      <c r="H17">
        <f>SUM(G17:G37*10)</f>
        <v>0.29571142857142857</v>
      </c>
      <c r="I17">
        <f>COUNT(F17:F37)*10</f>
        <v>210</v>
      </c>
      <c r="J17">
        <f>4/5</f>
        <v>0.8</v>
      </c>
      <c r="K17" s="28">
        <f t="shared" si="2"/>
        <v>6.6276432385218991</v>
      </c>
      <c r="L17" s="28">
        <f t="shared" si="3"/>
        <v>20.192307692307693</v>
      </c>
      <c r="M17" s="28">
        <f t="shared" si="4"/>
        <v>8.8888888888888911</v>
      </c>
      <c r="N17" s="28">
        <f t="shared" si="5"/>
        <v>35.708839819718484</v>
      </c>
    </row>
    <row r="18" spans="1:14" x14ac:dyDescent="0.25">
      <c r="A18">
        <v>2011</v>
      </c>
      <c r="B18">
        <v>1</v>
      </c>
      <c r="C18">
        <v>1</v>
      </c>
      <c r="D18">
        <v>7</v>
      </c>
      <c r="E18" t="s">
        <v>19</v>
      </c>
      <c r="F18">
        <v>24.7</v>
      </c>
      <c r="G18">
        <f t="shared" si="1"/>
        <v>4.793564285714285E-2</v>
      </c>
      <c r="K18" s="28"/>
      <c r="L18" s="28"/>
      <c r="M18" s="28"/>
      <c r="N18" s="28"/>
    </row>
    <row r="19" spans="1:14" x14ac:dyDescent="0.25">
      <c r="A19">
        <v>2011</v>
      </c>
      <c r="B19">
        <v>1</v>
      </c>
      <c r="C19">
        <v>1</v>
      </c>
      <c r="D19">
        <v>8</v>
      </c>
      <c r="E19" t="s">
        <v>19</v>
      </c>
      <c r="F19">
        <v>6</v>
      </c>
      <c r="G19">
        <f t="shared" si="1"/>
        <v>2.8285714285714286E-3</v>
      </c>
      <c r="K19" s="28"/>
      <c r="L19" s="28"/>
      <c r="M19" s="28"/>
      <c r="N19" s="28"/>
    </row>
    <row r="20" spans="1:14" x14ac:dyDescent="0.25">
      <c r="A20">
        <v>2011</v>
      </c>
      <c r="B20">
        <v>1</v>
      </c>
      <c r="C20">
        <v>1</v>
      </c>
      <c r="D20">
        <v>11</v>
      </c>
      <c r="E20" t="s">
        <v>19</v>
      </c>
      <c r="F20">
        <v>9.4</v>
      </c>
      <c r="G20">
        <f t="shared" si="1"/>
        <v>6.942571428571429E-3</v>
      </c>
      <c r="K20" s="28"/>
      <c r="L20" s="28"/>
      <c r="M20" s="28"/>
      <c r="N20" s="28"/>
    </row>
    <row r="21" spans="1:14" x14ac:dyDescent="0.25">
      <c r="A21">
        <v>2011</v>
      </c>
      <c r="B21">
        <v>1</v>
      </c>
      <c r="C21">
        <v>1</v>
      </c>
      <c r="D21">
        <v>21</v>
      </c>
      <c r="E21" t="s">
        <v>19</v>
      </c>
      <c r="F21">
        <v>11.2</v>
      </c>
      <c r="G21">
        <f t="shared" si="1"/>
        <v>9.8559999999999984E-3</v>
      </c>
      <c r="K21" s="28"/>
      <c r="L21" s="28"/>
      <c r="M21" s="28"/>
      <c r="N21" s="28"/>
    </row>
    <row r="22" spans="1:14" x14ac:dyDescent="0.25">
      <c r="A22">
        <v>2011</v>
      </c>
      <c r="B22">
        <v>1</v>
      </c>
      <c r="C22">
        <v>1</v>
      </c>
      <c r="D22">
        <v>22</v>
      </c>
      <c r="E22" t="s">
        <v>19</v>
      </c>
      <c r="F22">
        <v>8.9</v>
      </c>
      <c r="G22">
        <f t="shared" si="1"/>
        <v>6.2236428571428573E-3</v>
      </c>
      <c r="K22" s="28"/>
      <c r="L22" s="28"/>
      <c r="M22" s="28"/>
      <c r="N22" s="28"/>
    </row>
    <row r="23" spans="1:14" x14ac:dyDescent="0.25">
      <c r="A23">
        <v>2011</v>
      </c>
      <c r="B23">
        <v>1</v>
      </c>
      <c r="C23">
        <v>1</v>
      </c>
      <c r="D23">
        <v>23</v>
      </c>
      <c r="E23" t="s">
        <v>19</v>
      </c>
      <c r="F23">
        <v>3.4</v>
      </c>
      <c r="G23">
        <f t="shared" si="1"/>
        <v>9.0828571428571423E-4</v>
      </c>
      <c r="K23" s="28"/>
      <c r="L23" s="28"/>
      <c r="M23" s="28"/>
      <c r="N23" s="28"/>
    </row>
    <row r="24" spans="1:14" x14ac:dyDescent="0.25">
      <c r="A24">
        <v>2011</v>
      </c>
      <c r="B24">
        <v>1</v>
      </c>
      <c r="C24">
        <v>2</v>
      </c>
      <c r="D24">
        <v>2</v>
      </c>
      <c r="E24" t="s">
        <v>19</v>
      </c>
      <c r="F24">
        <v>8</v>
      </c>
      <c r="G24">
        <f t="shared" si="1"/>
        <v>5.0285714285714283E-3</v>
      </c>
      <c r="K24" s="28"/>
      <c r="L24" s="28"/>
      <c r="M24" s="28"/>
      <c r="N24" s="28"/>
    </row>
    <row r="25" spans="1:14" x14ac:dyDescent="0.25">
      <c r="A25">
        <v>2011</v>
      </c>
      <c r="B25">
        <v>1</v>
      </c>
      <c r="C25">
        <v>2</v>
      </c>
      <c r="D25">
        <v>6</v>
      </c>
      <c r="E25" t="s">
        <v>19</v>
      </c>
      <c r="F25">
        <v>17.5</v>
      </c>
      <c r="G25">
        <f t="shared" si="1"/>
        <v>2.4062500000000001E-2</v>
      </c>
      <c r="K25" s="28"/>
      <c r="L25" s="28"/>
      <c r="M25" s="28"/>
      <c r="N25" s="28"/>
    </row>
    <row r="26" spans="1:14" x14ac:dyDescent="0.25">
      <c r="A26">
        <v>2011</v>
      </c>
      <c r="B26">
        <v>1</v>
      </c>
      <c r="C26">
        <v>2</v>
      </c>
      <c r="D26">
        <v>16</v>
      </c>
      <c r="E26" t="s">
        <v>99</v>
      </c>
      <c r="F26">
        <v>5.5</v>
      </c>
      <c r="G26">
        <f t="shared" si="1"/>
        <v>2.3767857142857141E-3</v>
      </c>
      <c r="K26" s="28"/>
      <c r="L26" s="28"/>
      <c r="M26" s="28"/>
      <c r="N26" s="28"/>
    </row>
    <row r="27" spans="1:14" x14ac:dyDescent="0.25">
      <c r="A27">
        <v>2011</v>
      </c>
      <c r="B27">
        <v>1</v>
      </c>
      <c r="C27">
        <v>2</v>
      </c>
      <c r="D27">
        <v>23</v>
      </c>
      <c r="E27" t="s">
        <v>99</v>
      </c>
      <c r="F27">
        <v>18.399999999999999</v>
      </c>
      <c r="G27">
        <f t="shared" si="1"/>
        <v>2.6601142857142851E-2</v>
      </c>
      <c r="K27" s="28"/>
      <c r="L27" s="28"/>
      <c r="M27" s="28"/>
      <c r="N27" s="28"/>
    </row>
    <row r="28" spans="1:14" x14ac:dyDescent="0.25">
      <c r="A28">
        <v>2011</v>
      </c>
      <c r="B28">
        <v>1</v>
      </c>
      <c r="C28">
        <v>2</v>
      </c>
      <c r="D28">
        <v>24</v>
      </c>
      <c r="E28" t="s">
        <v>99</v>
      </c>
      <c r="F28">
        <v>5.6</v>
      </c>
      <c r="G28">
        <f t="shared" si="1"/>
        <v>2.4639999999999996E-3</v>
      </c>
      <c r="K28" s="28"/>
      <c r="L28" s="28"/>
      <c r="M28" s="28"/>
      <c r="N28" s="28"/>
    </row>
    <row r="29" spans="1:14" x14ac:dyDescent="0.25">
      <c r="A29">
        <v>2011</v>
      </c>
      <c r="B29">
        <v>1</v>
      </c>
      <c r="C29">
        <v>3</v>
      </c>
      <c r="D29">
        <v>4</v>
      </c>
      <c r="E29" t="s">
        <v>19</v>
      </c>
      <c r="F29">
        <v>4.0999999999999996</v>
      </c>
      <c r="G29">
        <f t="shared" si="1"/>
        <v>1.320785714285714E-3</v>
      </c>
      <c r="K29" s="28"/>
      <c r="L29" s="28"/>
      <c r="M29" s="28"/>
      <c r="N29" s="28"/>
    </row>
    <row r="30" spans="1:14" x14ac:dyDescent="0.25">
      <c r="A30">
        <v>2011</v>
      </c>
      <c r="B30">
        <v>1</v>
      </c>
      <c r="C30">
        <v>3</v>
      </c>
      <c r="D30">
        <v>11</v>
      </c>
      <c r="E30" t="s">
        <v>19</v>
      </c>
      <c r="F30">
        <v>6.7</v>
      </c>
      <c r="G30">
        <f t="shared" si="1"/>
        <v>3.5270714285714285E-3</v>
      </c>
      <c r="K30" s="28"/>
      <c r="L30" s="28"/>
      <c r="M30" s="28"/>
      <c r="N30" s="28"/>
    </row>
    <row r="31" spans="1:14" x14ac:dyDescent="0.25">
      <c r="A31">
        <v>2011</v>
      </c>
      <c r="B31">
        <v>1</v>
      </c>
      <c r="C31">
        <v>3</v>
      </c>
      <c r="D31">
        <v>12</v>
      </c>
      <c r="E31" t="s">
        <v>19</v>
      </c>
      <c r="F31">
        <v>9.4</v>
      </c>
      <c r="G31">
        <f t="shared" si="1"/>
        <v>6.942571428571429E-3</v>
      </c>
      <c r="K31" s="28"/>
      <c r="L31" s="28"/>
      <c r="M31" s="28"/>
      <c r="N31" s="28"/>
    </row>
    <row r="32" spans="1:14" x14ac:dyDescent="0.25">
      <c r="A32">
        <v>2011</v>
      </c>
      <c r="B32">
        <v>1</v>
      </c>
      <c r="C32">
        <v>3</v>
      </c>
      <c r="D32">
        <v>13</v>
      </c>
      <c r="E32" t="s">
        <v>19</v>
      </c>
      <c r="F32">
        <v>5.5</v>
      </c>
      <c r="G32">
        <f t="shared" si="1"/>
        <v>2.3767857142857141E-3</v>
      </c>
      <c r="K32" s="28"/>
      <c r="L32" s="28"/>
      <c r="M32" s="28"/>
      <c r="N32" s="28"/>
    </row>
    <row r="33" spans="1:14" x14ac:dyDescent="0.25">
      <c r="A33">
        <v>2011</v>
      </c>
      <c r="B33">
        <v>1</v>
      </c>
      <c r="C33">
        <v>3</v>
      </c>
      <c r="D33">
        <v>19</v>
      </c>
      <c r="E33" t="s">
        <v>19</v>
      </c>
      <c r="F33">
        <v>5</v>
      </c>
      <c r="G33">
        <f t="shared" si="1"/>
        <v>1.9642857142857144E-3</v>
      </c>
      <c r="K33" s="28"/>
      <c r="L33" s="28"/>
      <c r="M33" s="28"/>
      <c r="N33" s="28"/>
    </row>
    <row r="34" spans="1:14" x14ac:dyDescent="0.25">
      <c r="A34">
        <v>2011</v>
      </c>
      <c r="B34">
        <v>1</v>
      </c>
      <c r="C34">
        <v>5</v>
      </c>
      <c r="D34">
        <v>12</v>
      </c>
      <c r="E34" t="s">
        <v>19</v>
      </c>
      <c r="F34">
        <v>4.7</v>
      </c>
      <c r="G34">
        <f t="shared" si="1"/>
        <v>1.7356428571428573E-3</v>
      </c>
      <c r="K34" s="28"/>
      <c r="L34" s="28"/>
      <c r="M34" s="28"/>
      <c r="N34" s="28"/>
    </row>
    <row r="35" spans="1:14" x14ac:dyDescent="0.25">
      <c r="A35">
        <v>2011</v>
      </c>
      <c r="B35">
        <v>1</v>
      </c>
      <c r="C35">
        <v>5</v>
      </c>
      <c r="D35">
        <v>13</v>
      </c>
      <c r="E35" t="s">
        <v>19</v>
      </c>
      <c r="F35">
        <v>5.6</v>
      </c>
      <c r="G35">
        <f t="shared" si="1"/>
        <v>2.4639999999999996E-3</v>
      </c>
      <c r="K35" s="28"/>
      <c r="L35" s="28"/>
      <c r="M35" s="28"/>
      <c r="N35" s="28"/>
    </row>
    <row r="36" spans="1:14" x14ac:dyDescent="0.25">
      <c r="A36">
        <v>2011</v>
      </c>
      <c r="B36">
        <v>1</v>
      </c>
      <c r="C36">
        <v>5</v>
      </c>
      <c r="D36">
        <v>16</v>
      </c>
      <c r="E36" t="s">
        <v>19</v>
      </c>
      <c r="F36">
        <v>14.8</v>
      </c>
      <c r="G36">
        <f t="shared" si="1"/>
        <v>1.7210285714285716E-2</v>
      </c>
      <c r="K36" s="28"/>
      <c r="L36" s="28"/>
      <c r="M36" s="28"/>
      <c r="N36" s="28"/>
    </row>
    <row r="37" spans="1:14" x14ac:dyDescent="0.25">
      <c r="A37">
        <v>2011</v>
      </c>
      <c r="B37">
        <v>1</v>
      </c>
      <c r="C37">
        <v>5</v>
      </c>
      <c r="D37">
        <v>19</v>
      </c>
      <c r="E37" t="s">
        <v>19</v>
      </c>
      <c r="F37">
        <v>8.1999999999999993</v>
      </c>
      <c r="G37">
        <f t="shared" si="1"/>
        <v>5.283142857142856E-3</v>
      </c>
      <c r="K37" s="28"/>
      <c r="L37" s="28"/>
      <c r="M37" s="28"/>
      <c r="N37" s="28"/>
    </row>
    <row r="38" spans="1:14" x14ac:dyDescent="0.25">
      <c r="A38">
        <v>2011</v>
      </c>
      <c r="B38">
        <v>1</v>
      </c>
      <c r="C38">
        <v>4</v>
      </c>
      <c r="D38" s="18">
        <f>1+D37</f>
        <v>20</v>
      </c>
      <c r="E38" s="18" t="s">
        <v>50</v>
      </c>
      <c r="F38" s="18">
        <v>8</v>
      </c>
      <c r="G38">
        <f t="shared" si="1"/>
        <v>5.0285714285714283E-3</v>
      </c>
      <c r="H38">
        <f>SUM(G38:G42*10)</f>
        <v>5.0285714285714281E-2</v>
      </c>
      <c r="I38">
        <f>COUNT(F38:F42)*10</f>
        <v>50</v>
      </c>
      <c r="J38">
        <f>2/5</f>
        <v>0.4</v>
      </c>
      <c r="K38" s="28">
        <f t="shared" si="2"/>
        <v>1.1270304157333444</v>
      </c>
      <c r="L38" s="28">
        <f t="shared" si="3"/>
        <v>4.8076923076923084</v>
      </c>
      <c r="M38" s="28">
        <f t="shared" si="4"/>
        <v>4.4444444444444455</v>
      </c>
      <c r="N38" s="28">
        <f t="shared" si="5"/>
        <v>10.379167167870097</v>
      </c>
    </row>
    <row r="39" spans="1:14" x14ac:dyDescent="0.25">
      <c r="A39">
        <v>2011</v>
      </c>
      <c r="B39">
        <v>1</v>
      </c>
      <c r="C39">
        <v>4</v>
      </c>
      <c r="D39" s="18">
        <f>1+D38</f>
        <v>21</v>
      </c>
      <c r="E39" s="18" t="s">
        <v>50</v>
      </c>
      <c r="F39" s="18">
        <v>3.8</v>
      </c>
      <c r="G39">
        <f t="shared" si="1"/>
        <v>1.1345714285714284E-3</v>
      </c>
      <c r="K39" s="28"/>
      <c r="L39" s="28"/>
      <c r="M39" s="28"/>
      <c r="N39" s="28"/>
    </row>
    <row r="40" spans="1:14" x14ac:dyDescent="0.25">
      <c r="A40">
        <v>2011</v>
      </c>
      <c r="B40">
        <v>1</v>
      </c>
      <c r="C40">
        <v>4</v>
      </c>
      <c r="D40" s="18">
        <v>1</v>
      </c>
      <c r="E40" s="18" t="s">
        <v>50</v>
      </c>
      <c r="F40" s="18">
        <v>52.5</v>
      </c>
      <c r="G40">
        <f t="shared" si="1"/>
        <v>0.21656249999999999</v>
      </c>
      <c r="K40" s="28"/>
      <c r="L40" s="28"/>
      <c r="M40" s="28"/>
      <c r="N40" s="28"/>
    </row>
    <row r="41" spans="1:14" x14ac:dyDescent="0.25">
      <c r="A41">
        <v>2011</v>
      </c>
      <c r="B41">
        <v>1</v>
      </c>
      <c r="C41">
        <v>5</v>
      </c>
      <c r="D41">
        <v>8</v>
      </c>
      <c r="E41" t="s">
        <v>50</v>
      </c>
      <c r="F41">
        <v>19</v>
      </c>
      <c r="G41">
        <f t="shared" si="1"/>
        <v>2.8364285714285717E-2</v>
      </c>
      <c r="K41" s="28"/>
      <c r="L41" s="28"/>
      <c r="M41" s="28"/>
      <c r="N41" s="28"/>
    </row>
    <row r="42" spans="1:14" x14ac:dyDescent="0.25">
      <c r="A42">
        <v>2011</v>
      </c>
      <c r="B42">
        <v>1</v>
      </c>
      <c r="C42">
        <v>5</v>
      </c>
      <c r="D42">
        <v>20</v>
      </c>
      <c r="E42" t="s">
        <v>50</v>
      </c>
      <c r="F42">
        <v>8</v>
      </c>
      <c r="G42">
        <f t="shared" si="1"/>
        <v>5.0285714285714283E-3</v>
      </c>
      <c r="K42" s="28"/>
      <c r="L42" s="28"/>
      <c r="M42" s="28"/>
      <c r="N42" s="28"/>
    </row>
    <row r="43" spans="1:14" x14ac:dyDescent="0.25">
      <c r="A43">
        <v>2011</v>
      </c>
      <c r="B43">
        <v>1</v>
      </c>
      <c r="C43">
        <v>1</v>
      </c>
      <c r="D43">
        <v>17</v>
      </c>
      <c r="E43" t="s">
        <v>23</v>
      </c>
      <c r="F43">
        <v>7.2</v>
      </c>
      <c r="G43">
        <f t="shared" si="1"/>
        <v>4.0731428571428576E-3</v>
      </c>
      <c r="H43">
        <f>SUM(G43:G44*10)</f>
        <v>4.0731428571428578E-2</v>
      </c>
      <c r="I43">
        <f>COUNT(G43:G44)*10</f>
        <v>20</v>
      </c>
      <c r="J43">
        <f>2/5</f>
        <v>0.4</v>
      </c>
      <c r="K43" s="28">
        <f t="shared" si="2"/>
        <v>0.91289463674400928</v>
      </c>
      <c r="L43" s="28">
        <f t="shared" si="3"/>
        <v>1.9230769230769231</v>
      </c>
      <c r="M43" s="28">
        <f t="shared" si="4"/>
        <v>4.4444444444444455</v>
      </c>
      <c r="N43" s="28">
        <f t="shared" si="5"/>
        <v>7.280416004265378</v>
      </c>
    </row>
    <row r="44" spans="1:14" x14ac:dyDescent="0.25">
      <c r="A44">
        <v>2011</v>
      </c>
      <c r="B44">
        <v>1</v>
      </c>
      <c r="C44">
        <v>3</v>
      </c>
      <c r="D44">
        <v>9</v>
      </c>
      <c r="E44" t="s">
        <v>23</v>
      </c>
      <c r="F44">
        <v>7.7</v>
      </c>
      <c r="G44">
        <f t="shared" si="1"/>
        <v>4.6585000000000003E-3</v>
      </c>
      <c r="K44" s="28"/>
      <c r="L44" s="28"/>
      <c r="M44" s="28"/>
      <c r="N44" s="28"/>
    </row>
    <row r="45" spans="1:14" x14ac:dyDescent="0.25">
      <c r="A45">
        <v>2011</v>
      </c>
      <c r="B45">
        <v>1</v>
      </c>
      <c r="C45">
        <v>5</v>
      </c>
      <c r="D45">
        <v>7</v>
      </c>
      <c r="E45" t="s">
        <v>49</v>
      </c>
      <c r="F45">
        <v>10.5</v>
      </c>
      <c r="G45">
        <f t="shared" si="1"/>
        <v>8.6625000000000001E-3</v>
      </c>
      <c r="H45">
        <f>G45*10</f>
        <v>8.6625000000000008E-2</v>
      </c>
      <c r="I45">
        <f>COUNT(G45)*10</f>
        <v>10</v>
      </c>
      <c r="J45">
        <f>1/5</f>
        <v>0.2</v>
      </c>
      <c r="K45" s="28">
        <f t="shared" si="2"/>
        <v>1.9414859896031447</v>
      </c>
      <c r="L45" s="28">
        <f t="shared" si="3"/>
        <v>0.96153846153846156</v>
      </c>
      <c r="M45" s="28">
        <f t="shared" si="4"/>
        <v>2.2222222222222228</v>
      </c>
      <c r="N45" s="28">
        <f t="shared" si="5"/>
        <v>5.1252466733638293</v>
      </c>
    </row>
    <row r="46" spans="1:14" x14ac:dyDescent="0.25">
      <c r="A46">
        <v>2011</v>
      </c>
      <c r="B46">
        <v>1</v>
      </c>
      <c r="C46">
        <v>1</v>
      </c>
      <c r="D46">
        <v>2</v>
      </c>
      <c r="E46" t="s">
        <v>21</v>
      </c>
      <c r="F46">
        <v>2.6</v>
      </c>
      <c r="G46">
        <f t="shared" si="1"/>
        <v>5.3114285714285709E-4</v>
      </c>
      <c r="H46">
        <f>SUM(G46:G55*10)</f>
        <v>5.3114285714285711E-3</v>
      </c>
      <c r="I46">
        <f>COUNT(G46:G55)*10</f>
        <v>100</v>
      </c>
      <c r="J46">
        <f>3/5</f>
        <v>0.6</v>
      </c>
      <c r="K46" s="28">
        <f t="shared" si="2"/>
        <v>0.11904258766183451</v>
      </c>
      <c r="L46" s="28">
        <f t="shared" si="3"/>
        <v>9.6153846153846168</v>
      </c>
      <c r="M46" s="28">
        <f t="shared" si="4"/>
        <v>6.6666666666666679</v>
      </c>
      <c r="N46" s="28">
        <f t="shared" si="5"/>
        <v>16.401093869713119</v>
      </c>
    </row>
    <row r="47" spans="1:14" x14ac:dyDescent="0.25">
      <c r="A47">
        <v>2011</v>
      </c>
      <c r="B47">
        <v>1</v>
      </c>
      <c r="C47">
        <v>1</v>
      </c>
      <c r="D47">
        <v>3</v>
      </c>
      <c r="E47" t="s">
        <v>21</v>
      </c>
      <c r="F47">
        <v>4.7</v>
      </c>
      <c r="G47">
        <f t="shared" si="1"/>
        <v>1.7356428571428573E-3</v>
      </c>
      <c r="K47" s="28"/>
      <c r="L47" s="28"/>
      <c r="M47" s="28"/>
      <c r="N47" s="28"/>
    </row>
    <row r="48" spans="1:14" x14ac:dyDescent="0.25">
      <c r="A48">
        <v>2011</v>
      </c>
      <c r="B48">
        <v>1</v>
      </c>
      <c r="C48">
        <v>1</v>
      </c>
      <c r="D48">
        <v>5</v>
      </c>
      <c r="E48" t="s">
        <v>21</v>
      </c>
      <c r="F48">
        <v>6.2</v>
      </c>
      <c r="G48">
        <f t="shared" si="1"/>
        <v>3.0202857142857149E-3</v>
      </c>
      <c r="K48" s="28"/>
      <c r="L48" s="28"/>
      <c r="M48" s="28"/>
      <c r="N48" s="28"/>
    </row>
    <row r="49" spans="1:14" x14ac:dyDescent="0.25">
      <c r="A49">
        <v>2011</v>
      </c>
      <c r="B49">
        <v>1</v>
      </c>
      <c r="C49">
        <v>1</v>
      </c>
      <c r="D49">
        <v>13</v>
      </c>
      <c r="E49" t="s">
        <v>21</v>
      </c>
      <c r="F49">
        <v>5.2</v>
      </c>
      <c r="G49">
        <f t="shared" si="1"/>
        <v>2.1245714285714284E-3</v>
      </c>
      <c r="K49" s="28"/>
      <c r="L49" s="28"/>
      <c r="M49" s="28"/>
      <c r="N49" s="28"/>
    </row>
    <row r="50" spans="1:14" x14ac:dyDescent="0.25">
      <c r="A50">
        <v>2011</v>
      </c>
      <c r="B50">
        <v>1</v>
      </c>
      <c r="C50">
        <v>1</v>
      </c>
      <c r="D50">
        <v>14</v>
      </c>
      <c r="E50" t="s">
        <v>21</v>
      </c>
      <c r="F50">
        <v>4.4000000000000004</v>
      </c>
      <c r="G50">
        <f t="shared" si="1"/>
        <v>1.5211428571428574E-3</v>
      </c>
      <c r="K50" s="28"/>
      <c r="L50" s="28"/>
      <c r="M50" s="28"/>
      <c r="N50" s="28"/>
    </row>
    <row r="51" spans="1:14" x14ac:dyDescent="0.25">
      <c r="A51">
        <v>2011</v>
      </c>
      <c r="B51">
        <v>1</v>
      </c>
      <c r="C51">
        <v>3</v>
      </c>
      <c r="D51">
        <v>7</v>
      </c>
      <c r="E51" t="s">
        <v>21</v>
      </c>
      <c r="F51">
        <v>3.7</v>
      </c>
      <c r="G51">
        <f t="shared" si="1"/>
        <v>1.0756428571428573E-3</v>
      </c>
      <c r="K51" s="28"/>
      <c r="L51" s="28"/>
      <c r="M51" s="28"/>
      <c r="N51" s="28"/>
    </row>
    <row r="52" spans="1:14" x14ac:dyDescent="0.25">
      <c r="A52">
        <v>2011</v>
      </c>
      <c r="B52">
        <v>1</v>
      </c>
      <c r="C52">
        <v>3</v>
      </c>
      <c r="D52">
        <v>10</v>
      </c>
      <c r="E52" t="s">
        <v>21</v>
      </c>
      <c r="F52">
        <v>5.5</v>
      </c>
      <c r="G52">
        <f t="shared" si="1"/>
        <v>2.3767857142857141E-3</v>
      </c>
      <c r="K52" s="28"/>
      <c r="L52" s="28"/>
      <c r="M52" s="28"/>
      <c r="N52" s="28"/>
    </row>
    <row r="53" spans="1:14" x14ac:dyDescent="0.25">
      <c r="A53">
        <v>2011</v>
      </c>
      <c r="B53">
        <v>1</v>
      </c>
      <c r="C53">
        <v>3</v>
      </c>
      <c r="D53">
        <v>14</v>
      </c>
      <c r="E53" t="s">
        <v>21</v>
      </c>
      <c r="F53">
        <v>4.5999999999999996</v>
      </c>
      <c r="G53">
        <f t="shared" si="1"/>
        <v>1.6625714285714282E-3</v>
      </c>
      <c r="K53" s="28"/>
      <c r="L53" s="28"/>
      <c r="M53" s="28"/>
      <c r="N53" s="28"/>
    </row>
    <row r="54" spans="1:14" x14ac:dyDescent="0.25">
      <c r="A54">
        <v>2011</v>
      </c>
      <c r="B54">
        <v>1</v>
      </c>
      <c r="C54">
        <v>3</v>
      </c>
      <c r="D54">
        <v>16</v>
      </c>
      <c r="E54" t="s">
        <v>21</v>
      </c>
      <c r="F54">
        <v>4.3</v>
      </c>
      <c r="G54">
        <f t="shared" si="1"/>
        <v>1.4527857142857142E-3</v>
      </c>
      <c r="K54" s="28"/>
      <c r="L54" s="28"/>
      <c r="M54" s="28"/>
      <c r="N54" s="28"/>
    </row>
    <row r="55" spans="1:14" x14ac:dyDescent="0.25">
      <c r="A55">
        <v>2011</v>
      </c>
      <c r="B55">
        <v>1</v>
      </c>
      <c r="C55">
        <v>4</v>
      </c>
      <c r="D55" s="18">
        <f>1+D54</f>
        <v>17</v>
      </c>
      <c r="E55" s="18" t="s">
        <v>21</v>
      </c>
      <c r="F55" s="18">
        <v>6</v>
      </c>
      <c r="G55">
        <f t="shared" si="1"/>
        <v>2.8285714285714286E-3</v>
      </c>
      <c r="K55" s="28"/>
      <c r="L55" s="28"/>
      <c r="M55" s="28"/>
      <c r="N55" s="28"/>
    </row>
    <row r="56" spans="1:14" x14ac:dyDescent="0.25">
      <c r="A56">
        <v>2011</v>
      </c>
      <c r="B56">
        <v>1</v>
      </c>
      <c r="C56">
        <v>1</v>
      </c>
      <c r="D56">
        <v>10</v>
      </c>
      <c r="E56" t="s">
        <v>39</v>
      </c>
      <c r="F56">
        <v>3.5</v>
      </c>
      <c r="G56">
        <f t="shared" si="1"/>
        <v>9.6250000000000003E-4</v>
      </c>
      <c r="H56">
        <f>G56*10</f>
        <v>9.6249999999999999E-3</v>
      </c>
      <c r="I56">
        <f>COUNT(G56)*10</f>
        <v>10</v>
      </c>
      <c r="J56">
        <f>1/5</f>
        <v>0.2</v>
      </c>
      <c r="K56" s="28">
        <f t="shared" si="2"/>
        <v>0.21572066551146049</v>
      </c>
      <c r="L56" s="28">
        <f t="shared" si="3"/>
        <v>0.96153846153846156</v>
      </c>
      <c r="M56" s="28">
        <f t="shared" si="4"/>
        <v>2.2222222222222228</v>
      </c>
      <c r="N56" s="28">
        <f t="shared" si="5"/>
        <v>3.3994813492721447</v>
      </c>
    </row>
    <row r="57" spans="1:14" x14ac:dyDescent="0.25">
      <c r="A57">
        <v>2011</v>
      </c>
      <c r="B57">
        <v>1</v>
      </c>
      <c r="C57">
        <v>1</v>
      </c>
      <c r="D57">
        <v>19</v>
      </c>
      <c r="E57" t="s">
        <v>43</v>
      </c>
      <c r="F57">
        <v>4.3</v>
      </c>
      <c r="G57">
        <f t="shared" si="1"/>
        <v>1.4527857142857142E-3</v>
      </c>
      <c r="H57">
        <f>SUM(G57:G58*10)</f>
        <v>1.4527857142857141E-2</v>
      </c>
      <c r="I57">
        <f>COUNT(G57:G58)*10</f>
        <v>20</v>
      </c>
      <c r="J57">
        <f>1/5</f>
        <v>0.2</v>
      </c>
      <c r="K57" s="28">
        <f t="shared" si="2"/>
        <v>0.32560613104546154</v>
      </c>
      <c r="L57" s="28">
        <f t="shared" si="3"/>
        <v>1.9230769230769231</v>
      </c>
      <c r="M57" s="28">
        <f t="shared" si="4"/>
        <v>2.2222222222222228</v>
      </c>
      <c r="N57" s="28">
        <f t="shared" si="5"/>
        <v>4.4709052763446078</v>
      </c>
    </row>
    <row r="58" spans="1:14" x14ac:dyDescent="0.25">
      <c r="A58">
        <v>2011</v>
      </c>
      <c r="B58">
        <v>1</v>
      </c>
      <c r="C58">
        <v>1</v>
      </c>
      <c r="D58">
        <v>20</v>
      </c>
      <c r="E58" t="s">
        <v>43</v>
      </c>
      <c r="F58">
        <v>7.5</v>
      </c>
      <c r="G58">
        <f t="shared" si="1"/>
        <v>4.4196428571428572E-3</v>
      </c>
      <c r="K58" s="28"/>
      <c r="L58" s="28"/>
      <c r="M58" s="28"/>
      <c r="N58" s="28"/>
    </row>
    <row r="59" spans="1:14" x14ac:dyDescent="0.25">
      <c r="A59">
        <v>2011</v>
      </c>
      <c r="B59">
        <v>1</v>
      </c>
      <c r="C59">
        <v>3</v>
      </c>
      <c r="D59">
        <v>2</v>
      </c>
      <c r="E59" t="s">
        <v>17</v>
      </c>
      <c r="F59">
        <v>18</v>
      </c>
      <c r="G59">
        <f t="shared" si="1"/>
        <v>2.5457142857142855E-2</v>
      </c>
      <c r="H59">
        <f>SUM(G59:G67*10)</f>
        <v>0.25457142857142856</v>
      </c>
      <c r="I59">
        <f>COUNT(G59:G67)*10</f>
        <v>90</v>
      </c>
      <c r="J59">
        <f>3/5</f>
        <v>0.6</v>
      </c>
      <c r="K59" s="28">
        <f t="shared" si="2"/>
        <v>5.7055914796500566</v>
      </c>
      <c r="L59" s="28">
        <f t="shared" si="3"/>
        <v>8.6538461538461533</v>
      </c>
      <c r="M59" s="28">
        <f t="shared" si="4"/>
        <v>6.6666666666666679</v>
      </c>
      <c r="N59" s="28">
        <f t="shared" si="5"/>
        <v>21.026104300162878</v>
      </c>
    </row>
    <row r="60" spans="1:14" x14ac:dyDescent="0.25">
      <c r="A60">
        <v>2011</v>
      </c>
      <c r="B60">
        <v>1</v>
      </c>
      <c r="C60">
        <v>3</v>
      </c>
      <c r="D60">
        <v>6</v>
      </c>
      <c r="E60" t="s">
        <v>17</v>
      </c>
      <c r="F60">
        <v>25.7</v>
      </c>
      <c r="G60">
        <f t="shared" si="1"/>
        <v>5.1895642857142855E-2</v>
      </c>
      <c r="K60" s="28"/>
      <c r="L60" s="28"/>
      <c r="M60" s="28"/>
      <c r="N60" s="28"/>
    </row>
    <row r="61" spans="1:14" x14ac:dyDescent="0.25">
      <c r="A61">
        <v>2011</v>
      </c>
      <c r="B61">
        <v>1</v>
      </c>
      <c r="C61">
        <v>3</v>
      </c>
      <c r="D61">
        <v>15</v>
      </c>
      <c r="E61" t="s">
        <v>17</v>
      </c>
      <c r="F61">
        <v>22.6</v>
      </c>
      <c r="G61">
        <f t="shared" si="1"/>
        <v>4.0131142857142858E-2</v>
      </c>
      <c r="K61" s="28"/>
      <c r="L61" s="28"/>
      <c r="M61" s="28"/>
      <c r="N61" s="28"/>
    </row>
    <row r="62" spans="1:14" x14ac:dyDescent="0.25">
      <c r="A62">
        <v>2011</v>
      </c>
      <c r="B62">
        <v>1</v>
      </c>
      <c r="C62">
        <v>4</v>
      </c>
      <c r="D62" s="18">
        <f>1+D61</f>
        <v>16</v>
      </c>
      <c r="E62" s="18" t="s">
        <v>17</v>
      </c>
      <c r="F62" s="18">
        <v>7.4</v>
      </c>
      <c r="G62">
        <f t="shared" si="1"/>
        <v>4.302571428571429E-3</v>
      </c>
      <c r="K62" s="28"/>
      <c r="L62" s="28"/>
      <c r="M62" s="28"/>
      <c r="N62" s="28"/>
    </row>
    <row r="63" spans="1:14" x14ac:dyDescent="0.25">
      <c r="A63">
        <v>2011</v>
      </c>
      <c r="B63">
        <v>1</v>
      </c>
      <c r="C63">
        <v>4</v>
      </c>
      <c r="D63" s="18">
        <f>1+D62</f>
        <v>17</v>
      </c>
      <c r="E63" s="18" t="s">
        <v>17</v>
      </c>
      <c r="F63" s="18">
        <v>9.8000000000000007</v>
      </c>
      <c r="G63">
        <f t="shared" si="1"/>
        <v>7.5460000000000006E-3</v>
      </c>
      <c r="K63" s="28"/>
      <c r="L63" s="28"/>
      <c r="M63" s="28"/>
      <c r="N63" s="28"/>
    </row>
    <row r="64" spans="1:14" x14ac:dyDescent="0.25">
      <c r="A64">
        <v>2011</v>
      </c>
      <c r="B64">
        <v>1</v>
      </c>
      <c r="C64">
        <v>5</v>
      </c>
      <c r="D64">
        <v>6</v>
      </c>
      <c r="E64" t="s">
        <v>17</v>
      </c>
      <c r="F64">
        <v>26.2</v>
      </c>
      <c r="G64">
        <f t="shared" si="1"/>
        <v>5.3934571428571429E-2</v>
      </c>
      <c r="K64" s="28"/>
      <c r="L64" s="28"/>
      <c r="M64" s="28"/>
      <c r="N64" s="28"/>
    </row>
    <row r="65" spans="1:14" x14ac:dyDescent="0.25">
      <c r="A65">
        <v>2011</v>
      </c>
      <c r="B65">
        <v>1</v>
      </c>
      <c r="C65">
        <v>5</v>
      </c>
      <c r="D65">
        <v>14</v>
      </c>
      <c r="E65" t="s">
        <v>17</v>
      </c>
      <c r="F65">
        <v>32.6</v>
      </c>
      <c r="G65">
        <f t="shared" si="1"/>
        <v>8.350257142857144E-2</v>
      </c>
      <c r="K65" s="28"/>
      <c r="L65" s="28"/>
      <c r="M65" s="28"/>
      <c r="N65" s="28"/>
    </row>
    <row r="66" spans="1:14" x14ac:dyDescent="0.25">
      <c r="A66">
        <v>2011</v>
      </c>
      <c r="B66">
        <v>1</v>
      </c>
      <c r="C66">
        <v>5</v>
      </c>
      <c r="D66">
        <v>15</v>
      </c>
      <c r="E66" t="s">
        <v>17</v>
      </c>
      <c r="F66">
        <v>19.5</v>
      </c>
      <c r="G66">
        <f t="shared" si="1"/>
        <v>2.987678571428571E-2</v>
      </c>
      <c r="K66" s="28"/>
      <c r="L66" s="28"/>
      <c r="M66" s="28"/>
      <c r="N66" s="28"/>
    </row>
    <row r="67" spans="1:14" x14ac:dyDescent="0.25">
      <c r="A67">
        <v>2011</v>
      </c>
      <c r="B67">
        <v>1</v>
      </c>
      <c r="C67">
        <v>5</v>
      </c>
      <c r="D67">
        <v>17</v>
      </c>
      <c r="E67" t="s">
        <v>17</v>
      </c>
      <c r="F67">
        <v>8.8000000000000007</v>
      </c>
      <c r="G67">
        <f t="shared" si="1"/>
        <v>6.0845714285714296E-3</v>
      </c>
      <c r="K67" s="28"/>
      <c r="L67" s="28"/>
      <c r="M67" s="28"/>
      <c r="N67" s="28"/>
    </row>
    <row r="68" spans="1:14" x14ac:dyDescent="0.25">
      <c r="A68">
        <v>2011</v>
      </c>
      <c r="B68">
        <v>1</v>
      </c>
      <c r="C68">
        <v>4</v>
      </c>
      <c r="D68" s="18">
        <f>1+D67</f>
        <v>18</v>
      </c>
      <c r="E68" s="18" t="s">
        <v>62</v>
      </c>
      <c r="F68" s="18">
        <v>3</v>
      </c>
      <c r="G68">
        <f t="shared" si="1"/>
        <v>7.0714285714285714E-4</v>
      </c>
      <c r="H68">
        <f>G68*10</f>
        <v>7.0714285714285714E-3</v>
      </c>
      <c r="I68">
        <f>COUNT(G68)*10</f>
        <v>10</v>
      </c>
      <c r="J68">
        <f>1/5</f>
        <v>0.2</v>
      </c>
      <c r="K68" s="28">
        <f t="shared" si="2"/>
        <v>0.15848865221250161</v>
      </c>
      <c r="L68" s="28">
        <f t="shared" si="3"/>
        <v>0.96153846153846156</v>
      </c>
      <c r="M68" s="28">
        <f t="shared" si="4"/>
        <v>2.2222222222222228</v>
      </c>
      <c r="N68" s="28">
        <f t="shared" si="5"/>
        <v>3.342249335973186</v>
      </c>
    </row>
    <row r="69" spans="1:14" x14ac:dyDescent="0.25">
      <c r="A69">
        <v>2011</v>
      </c>
      <c r="B69">
        <v>1</v>
      </c>
      <c r="C69">
        <v>1</v>
      </c>
      <c r="D69">
        <v>1</v>
      </c>
      <c r="E69" t="s">
        <v>36</v>
      </c>
      <c r="F69">
        <v>8.9</v>
      </c>
      <c r="G69">
        <f t="shared" si="1"/>
        <v>6.2236428571428573E-3</v>
      </c>
      <c r="H69">
        <f>SUM(G69:G74*10)</f>
        <v>6.2236428571428574E-2</v>
      </c>
      <c r="I69">
        <f>COUNT(G69:G74)*10</f>
        <v>60</v>
      </c>
      <c r="J69">
        <f>3/5</f>
        <v>0.6</v>
      </c>
      <c r="K69" s="28">
        <f t="shared" si="2"/>
        <v>1.3948762379724724</v>
      </c>
      <c r="L69" s="28">
        <f t="shared" si="3"/>
        <v>5.7692307692307692</v>
      </c>
      <c r="M69" s="28">
        <f t="shared" si="4"/>
        <v>6.6666666666666679</v>
      </c>
      <c r="N69" s="28">
        <f t="shared" si="5"/>
        <v>13.83077367386991</v>
      </c>
    </row>
    <row r="70" spans="1:14" x14ac:dyDescent="0.25">
      <c r="A70">
        <v>2011</v>
      </c>
      <c r="B70">
        <v>1</v>
      </c>
      <c r="C70">
        <v>1</v>
      </c>
      <c r="D70">
        <v>12</v>
      </c>
      <c r="E70" t="s">
        <v>36</v>
      </c>
      <c r="F70">
        <v>9.1999999999999993</v>
      </c>
      <c r="G70">
        <f t="shared" si="1"/>
        <v>6.6502857142857127E-3</v>
      </c>
      <c r="K70" s="28"/>
      <c r="L70" s="28"/>
      <c r="M70" s="28"/>
      <c r="N70" s="28"/>
    </row>
    <row r="71" spans="1:14" x14ac:dyDescent="0.25">
      <c r="A71">
        <v>2011</v>
      </c>
      <c r="B71">
        <v>1</v>
      </c>
      <c r="C71">
        <v>2</v>
      </c>
      <c r="D71">
        <v>7</v>
      </c>
      <c r="E71" t="s">
        <v>36</v>
      </c>
      <c r="F71">
        <v>13.1</v>
      </c>
      <c r="G71">
        <f t="shared" ref="G71:G109" si="6">22/7*F71/2*F71/2/10000</f>
        <v>1.3483642857142857E-2</v>
      </c>
      <c r="K71" s="28"/>
      <c r="L71" s="28"/>
      <c r="M71" s="28"/>
      <c r="N71" s="28"/>
    </row>
    <row r="72" spans="1:14" x14ac:dyDescent="0.25">
      <c r="A72">
        <v>2011</v>
      </c>
      <c r="B72">
        <v>1</v>
      </c>
      <c r="C72">
        <v>2</v>
      </c>
      <c r="D72">
        <v>19</v>
      </c>
      <c r="E72" t="s">
        <v>36</v>
      </c>
      <c r="F72">
        <v>43.8</v>
      </c>
      <c r="G72">
        <f t="shared" si="6"/>
        <v>0.15073457142857138</v>
      </c>
      <c r="K72" s="28"/>
      <c r="L72" s="28"/>
      <c r="M72" s="28"/>
      <c r="N72" s="28"/>
    </row>
    <row r="73" spans="1:14" x14ac:dyDescent="0.25">
      <c r="A73">
        <v>2011</v>
      </c>
      <c r="B73">
        <v>1</v>
      </c>
      <c r="C73">
        <v>4</v>
      </c>
      <c r="D73" s="18">
        <f>1+D72</f>
        <v>20</v>
      </c>
      <c r="E73" s="18" t="s">
        <v>36</v>
      </c>
      <c r="F73" s="18">
        <v>22.5</v>
      </c>
      <c r="G73">
        <f t="shared" si="6"/>
        <v>3.9776785714285709E-2</v>
      </c>
      <c r="K73" s="28"/>
      <c r="L73" s="28"/>
      <c r="M73" s="28"/>
      <c r="N73" s="28"/>
    </row>
    <row r="74" spans="1:14" x14ac:dyDescent="0.25">
      <c r="A74">
        <v>2011</v>
      </c>
      <c r="B74">
        <v>1</v>
      </c>
      <c r="C74">
        <v>4</v>
      </c>
      <c r="D74" s="18">
        <f>1+D73</f>
        <v>21</v>
      </c>
      <c r="E74" s="18" t="s">
        <v>36</v>
      </c>
      <c r="F74" s="18">
        <v>8.5</v>
      </c>
      <c r="G74">
        <f t="shared" si="6"/>
        <v>5.6767857142857149E-3</v>
      </c>
      <c r="K74" s="28"/>
      <c r="L74" s="28"/>
      <c r="M74" s="28"/>
      <c r="N74" s="28"/>
    </row>
    <row r="75" spans="1:14" x14ac:dyDescent="0.25">
      <c r="A75">
        <v>2011</v>
      </c>
      <c r="B75">
        <v>1</v>
      </c>
      <c r="C75">
        <v>5</v>
      </c>
      <c r="D75">
        <v>9</v>
      </c>
      <c r="E75" t="s">
        <v>51</v>
      </c>
      <c r="F75">
        <v>30</v>
      </c>
      <c r="G75">
        <f t="shared" si="6"/>
        <v>7.0714285714285716E-2</v>
      </c>
      <c r="H75">
        <f>G75*10</f>
        <v>0.70714285714285718</v>
      </c>
      <c r="I75">
        <f>COUNT(G75)*10</f>
        <v>10</v>
      </c>
      <c r="J75">
        <f>1/5</f>
        <v>0.2</v>
      </c>
      <c r="K75" s="28">
        <f t="shared" ref="K71:K109" si="7">H75/$H$113*100</f>
        <v>15.848865221250161</v>
      </c>
      <c r="L75" s="28">
        <f t="shared" ref="L71:L109" si="8">I75/$I$114*100</f>
        <v>0.96153846153846156</v>
      </c>
      <c r="M75" s="28">
        <f t="shared" ref="M71:M109" si="9">J75/$J$115*100</f>
        <v>2.2222222222222228</v>
      </c>
      <c r="N75" s="28">
        <f t="shared" ref="N72:N109" si="10">SUM(K75:M75)</f>
        <v>19.032625905010843</v>
      </c>
    </row>
    <row r="76" spans="1:14" x14ac:dyDescent="0.25">
      <c r="A76">
        <v>2011</v>
      </c>
      <c r="B76">
        <v>1</v>
      </c>
      <c r="C76">
        <v>5</v>
      </c>
      <c r="D76">
        <v>18</v>
      </c>
      <c r="E76" t="s">
        <v>102</v>
      </c>
      <c r="F76">
        <v>6</v>
      </c>
      <c r="G76">
        <f t="shared" si="6"/>
        <v>2.8285714285714286E-3</v>
      </c>
      <c r="H76">
        <f>SUM(G76:G77*10)</f>
        <v>2.8285714285714286E-2</v>
      </c>
      <c r="I76">
        <f>COUNT(G76:G77)*10</f>
        <v>20</v>
      </c>
      <c r="J76">
        <f>2/5</f>
        <v>0.4</v>
      </c>
      <c r="K76" s="28">
        <f t="shared" si="7"/>
        <v>0.63395460885000643</v>
      </c>
      <c r="L76" s="28">
        <f t="shared" si="8"/>
        <v>1.9230769230769231</v>
      </c>
      <c r="M76" s="28">
        <f t="shared" si="9"/>
        <v>4.4444444444444455</v>
      </c>
      <c r="N76" s="28">
        <f t="shared" si="10"/>
        <v>7.001475976371375</v>
      </c>
    </row>
    <row r="77" spans="1:14" x14ac:dyDescent="0.25">
      <c r="A77">
        <v>2011</v>
      </c>
      <c r="B77">
        <v>1</v>
      </c>
      <c r="C77">
        <v>4</v>
      </c>
      <c r="D77" s="18">
        <f>1+D76</f>
        <v>19</v>
      </c>
      <c r="E77" s="18" t="s">
        <v>63</v>
      </c>
      <c r="F77" s="18">
        <v>5.8</v>
      </c>
      <c r="G77">
        <f t="shared" si="6"/>
        <v>2.6431428571428569E-3</v>
      </c>
      <c r="K77" s="28"/>
      <c r="L77" s="28"/>
      <c r="M77" s="28"/>
      <c r="N77" s="28"/>
    </row>
    <row r="78" spans="1:14" x14ac:dyDescent="0.25">
      <c r="A78">
        <v>2011</v>
      </c>
      <c r="B78">
        <v>1</v>
      </c>
      <c r="C78">
        <v>2</v>
      </c>
      <c r="D78">
        <v>9</v>
      </c>
      <c r="E78" t="s">
        <v>96</v>
      </c>
      <c r="F78">
        <v>6</v>
      </c>
      <c r="G78">
        <f t="shared" si="6"/>
        <v>2.8285714285714286E-3</v>
      </c>
      <c r="H78">
        <f>SUM(G78:G79*10)</f>
        <v>2.8285714285714286E-2</v>
      </c>
      <c r="I78">
        <f>COUNT(G78:G79)*10</f>
        <v>20</v>
      </c>
      <c r="J78">
        <f t="shared" ref="J77:J78" si="11">2/5</f>
        <v>0.4</v>
      </c>
      <c r="K78" s="28">
        <f t="shared" si="7"/>
        <v>0.63395460885000643</v>
      </c>
      <c r="L78" s="28">
        <f t="shared" si="8"/>
        <v>1.9230769230769231</v>
      </c>
      <c r="M78" s="28">
        <f t="shared" si="9"/>
        <v>4.4444444444444455</v>
      </c>
      <c r="N78" s="28">
        <f t="shared" si="10"/>
        <v>7.001475976371375</v>
      </c>
    </row>
    <row r="79" spans="1:14" x14ac:dyDescent="0.25">
      <c r="A79">
        <v>2011</v>
      </c>
      <c r="B79">
        <v>1</v>
      </c>
      <c r="C79">
        <v>3</v>
      </c>
      <c r="D79">
        <v>17</v>
      </c>
      <c r="E79" t="s">
        <v>24</v>
      </c>
      <c r="F79">
        <v>22.4</v>
      </c>
      <c r="G79">
        <f t="shared" si="6"/>
        <v>3.9423999999999994E-2</v>
      </c>
      <c r="K79" s="28"/>
      <c r="L79" s="28"/>
      <c r="M79" s="28"/>
      <c r="N79" s="28"/>
    </row>
    <row r="80" spans="1:14" x14ac:dyDescent="0.25">
      <c r="A80">
        <v>2011</v>
      </c>
      <c r="B80">
        <v>1</v>
      </c>
      <c r="C80">
        <v>1</v>
      </c>
      <c r="D80">
        <v>18</v>
      </c>
      <c r="E80" t="s">
        <v>42</v>
      </c>
      <c r="F80">
        <v>5.4</v>
      </c>
      <c r="G80">
        <f t="shared" si="6"/>
        <v>2.2911428571428575E-3</v>
      </c>
      <c r="H80">
        <f>SUM(G80:G94*10)</f>
        <v>2.2911428571428576E-2</v>
      </c>
      <c r="I80">
        <f>COUNT(G80:G94)*10</f>
        <v>150</v>
      </c>
      <c r="J80">
        <f>4/5</f>
        <v>0.8</v>
      </c>
      <c r="K80" s="28">
        <f t="shared" si="7"/>
        <v>0.51350323316850521</v>
      </c>
      <c r="L80" s="28">
        <f t="shared" si="8"/>
        <v>14.423076923076922</v>
      </c>
      <c r="M80" s="28">
        <f t="shared" si="9"/>
        <v>8.8888888888888911</v>
      </c>
      <c r="N80" s="28">
        <f t="shared" si="10"/>
        <v>23.825469045134319</v>
      </c>
    </row>
    <row r="81" spans="1:14" x14ac:dyDescent="0.25">
      <c r="A81">
        <v>2011</v>
      </c>
      <c r="B81">
        <v>1</v>
      </c>
      <c r="C81">
        <v>2</v>
      </c>
      <c r="D81">
        <v>3</v>
      </c>
      <c r="E81" t="s">
        <v>95</v>
      </c>
      <c r="F81">
        <v>9.6999999999999993</v>
      </c>
      <c r="G81">
        <f t="shared" si="6"/>
        <v>7.3927857142857137E-3</v>
      </c>
      <c r="K81" s="28"/>
      <c r="L81" s="28"/>
      <c r="M81" s="28"/>
      <c r="N81" s="28"/>
    </row>
    <row r="82" spans="1:14" x14ac:dyDescent="0.25">
      <c r="A82">
        <v>2011</v>
      </c>
      <c r="B82">
        <v>1</v>
      </c>
      <c r="C82">
        <v>2</v>
      </c>
      <c r="D82">
        <v>8</v>
      </c>
      <c r="E82" t="s">
        <v>95</v>
      </c>
      <c r="F82">
        <v>8.8000000000000007</v>
      </c>
      <c r="G82">
        <f t="shared" si="6"/>
        <v>6.0845714285714296E-3</v>
      </c>
      <c r="K82" s="28"/>
      <c r="L82" s="28"/>
      <c r="M82" s="28"/>
      <c r="N82" s="28"/>
    </row>
    <row r="83" spans="1:14" x14ac:dyDescent="0.25">
      <c r="A83">
        <v>2011</v>
      </c>
      <c r="B83">
        <v>1</v>
      </c>
      <c r="C83">
        <v>2</v>
      </c>
      <c r="D83">
        <v>14</v>
      </c>
      <c r="E83" t="s">
        <v>95</v>
      </c>
      <c r="F83">
        <v>15</v>
      </c>
      <c r="G83">
        <f t="shared" si="6"/>
        <v>1.7678571428571429E-2</v>
      </c>
      <c r="K83" s="28"/>
      <c r="L83" s="28"/>
      <c r="M83" s="28"/>
      <c r="N83" s="28"/>
    </row>
    <row r="84" spans="1:14" x14ac:dyDescent="0.25">
      <c r="A84">
        <v>2011</v>
      </c>
      <c r="B84">
        <v>1</v>
      </c>
      <c r="C84">
        <v>2</v>
      </c>
      <c r="D84">
        <v>15</v>
      </c>
      <c r="E84" t="s">
        <v>95</v>
      </c>
      <c r="F84">
        <v>18.5</v>
      </c>
      <c r="G84">
        <f t="shared" si="6"/>
        <v>2.6891071428571427E-2</v>
      </c>
      <c r="K84" s="28"/>
      <c r="L84" s="28"/>
      <c r="M84" s="28"/>
      <c r="N84" s="28"/>
    </row>
    <row r="85" spans="1:14" x14ac:dyDescent="0.25">
      <c r="A85">
        <v>2011</v>
      </c>
      <c r="B85">
        <v>1</v>
      </c>
      <c r="C85">
        <v>2</v>
      </c>
      <c r="D85">
        <v>18</v>
      </c>
      <c r="E85" t="s">
        <v>95</v>
      </c>
      <c r="F85">
        <v>16</v>
      </c>
      <c r="G85">
        <f t="shared" si="6"/>
        <v>2.0114285714285713E-2</v>
      </c>
      <c r="K85" s="28"/>
      <c r="L85" s="28"/>
      <c r="M85" s="28"/>
      <c r="N85" s="28"/>
    </row>
    <row r="86" spans="1:14" x14ac:dyDescent="0.25">
      <c r="A86">
        <v>2011</v>
      </c>
      <c r="B86">
        <v>1</v>
      </c>
      <c r="C86">
        <v>2</v>
      </c>
      <c r="D86">
        <v>20</v>
      </c>
      <c r="E86" t="s">
        <v>95</v>
      </c>
      <c r="F86">
        <v>21.2</v>
      </c>
      <c r="G86">
        <f t="shared" si="6"/>
        <v>3.5313142857142849E-2</v>
      </c>
      <c r="K86" s="28"/>
      <c r="L86" s="28"/>
      <c r="M86" s="28"/>
      <c r="N86" s="28"/>
    </row>
    <row r="87" spans="1:14" x14ac:dyDescent="0.25">
      <c r="A87">
        <v>2011</v>
      </c>
      <c r="B87">
        <v>1</v>
      </c>
      <c r="C87">
        <v>2</v>
      </c>
      <c r="D87">
        <v>21</v>
      </c>
      <c r="E87" t="s">
        <v>95</v>
      </c>
      <c r="F87">
        <v>11.1</v>
      </c>
      <c r="G87">
        <f t="shared" si="6"/>
        <v>9.6807857142857147E-3</v>
      </c>
      <c r="K87" s="28"/>
      <c r="L87" s="28"/>
      <c r="M87" s="28"/>
      <c r="N87" s="28"/>
    </row>
    <row r="88" spans="1:14" x14ac:dyDescent="0.25">
      <c r="A88">
        <v>2011</v>
      </c>
      <c r="B88">
        <v>1</v>
      </c>
      <c r="C88">
        <v>2</v>
      </c>
      <c r="D88">
        <v>22</v>
      </c>
      <c r="E88" t="s">
        <v>95</v>
      </c>
      <c r="F88">
        <v>13</v>
      </c>
      <c r="G88">
        <f t="shared" si="6"/>
        <v>1.3278571428571428E-2</v>
      </c>
      <c r="K88" s="28"/>
      <c r="L88" s="28"/>
      <c r="M88" s="28"/>
      <c r="N88" s="28"/>
    </row>
    <row r="89" spans="1:14" x14ac:dyDescent="0.25">
      <c r="A89">
        <v>2011</v>
      </c>
      <c r="B89">
        <v>1</v>
      </c>
      <c r="C89">
        <v>3</v>
      </c>
      <c r="D89">
        <v>18</v>
      </c>
      <c r="E89" t="s">
        <v>95</v>
      </c>
      <c r="F89">
        <v>8.3000000000000007</v>
      </c>
      <c r="G89">
        <f t="shared" si="6"/>
        <v>5.4127857142857155E-3</v>
      </c>
      <c r="K89" s="28"/>
      <c r="L89" s="28"/>
      <c r="M89" s="28"/>
      <c r="N89" s="28"/>
    </row>
    <row r="90" spans="1:14" x14ac:dyDescent="0.25">
      <c r="A90">
        <v>2011</v>
      </c>
      <c r="B90">
        <v>1</v>
      </c>
      <c r="C90">
        <v>5</v>
      </c>
      <c r="D90">
        <v>1</v>
      </c>
      <c r="E90" t="s">
        <v>42</v>
      </c>
      <c r="F90">
        <v>5</v>
      </c>
      <c r="G90">
        <f t="shared" si="6"/>
        <v>1.9642857142857144E-3</v>
      </c>
      <c r="K90" s="28"/>
      <c r="L90" s="28"/>
      <c r="M90" s="28"/>
      <c r="N90" s="28"/>
    </row>
    <row r="91" spans="1:14" x14ac:dyDescent="0.25">
      <c r="A91">
        <v>2011</v>
      </c>
      <c r="B91">
        <v>1</v>
      </c>
      <c r="C91">
        <v>5</v>
      </c>
      <c r="D91">
        <v>2</v>
      </c>
      <c r="E91" t="s">
        <v>42</v>
      </c>
      <c r="F91">
        <v>6</v>
      </c>
      <c r="G91">
        <f t="shared" si="6"/>
        <v>2.8285714285714286E-3</v>
      </c>
      <c r="K91" s="28"/>
      <c r="L91" s="28"/>
      <c r="M91" s="28"/>
      <c r="N91" s="28"/>
    </row>
    <row r="92" spans="1:14" x14ac:dyDescent="0.25">
      <c r="A92">
        <v>2011</v>
      </c>
      <c r="B92">
        <v>1</v>
      </c>
      <c r="C92">
        <v>5</v>
      </c>
      <c r="D92">
        <v>3</v>
      </c>
      <c r="E92" t="s">
        <v>42</v>
      </c>
      <c r="F92">
        <v>5</v>
      </c>
      <c r="G92">
        <f t="shared" si="6"/>
        <v>1.9642857142857144E-3</v>
      </c>
      <c r="K92" s="28"/>
      <c r="L92" s="28"/>
      <c r="M92" s="28"/>
      <c r="N92" s="28"/>
    </row>
    <row r="93" spans="1:14" x14ac:dyDescent="0.25">
      <c r="A93">
        <v>2011</v>
      </c>
      <c r="B93">
        <v>1</v>
      </c>
      <c r="C93">
        <v>5</v>
      </c>
      <c r="D93">
        <v>4</v>
      </c>
      <c r="E93" t="s">
        <v>42</v>
      </c>
      <c r="F93">
        <v>12.5</v>
      </c>
      <c r="G93">
        <f t="shared" si="6"/>
        <v>1.2276785714285714E-2</v>
      </c>
      <c r="K93" s="28"/>
      <c r="L93" s="28"/>
      <c r="M93" s="28"/>
      <c r="N93" s="28"/>
    </row>
    <row r="94" spans="1:14" x14ac:dyDescent="0.25">
      <c r="A94">
        <v>2011</v>
      </c>
      <c r="B94">
        <v>1</v>
      </c>
      <c r="C94">
        <v>5</v>
      </c>
      <c r="D94">
        <v>5</v>
      </c>
      <c r="E94" t="s">
        <v>42</v>
      </c>
      <c r="F94">
        <v>4.5</v>
      </c>
      <c r="G94">
        <f t="shared" si="6"/>
        <v>1.5910714285714285E-3</v>
      </c>
      <c r="K94" s="28"/>
      <c r="L94" s="28"/>
      <c r="M94" s="28"/>
      <c r="N94" s="28"/>
    </row>
    <row r="95" spans="1:14" x14ac:dyDescent="0.25">
      <c r="A95">
        <v>2011</v>
      </c>
      <c r="B95">
        <v>1</v>
      </c>
      <c r="C95">
        <v>4</v>
      </c>
      <c r="D95" s="18">
        <f>1+D94</f>
        <v>6</v>
      </c>
      <c r="E95" s="18" t="s">
        <v>60</v>
      </c>
      <c r="F95" s="18">
        <v>30.4</v>
      </c>
      <c r="G95">
        <f t="shared" si="6"/>
        <v>7.2612571428571415E-2</v>
      </c>
      <c r="H95">
        <f>G95*10</f>
        <v>0.72612571428571415</v>
      </c>
      <c r="I95">
        <f>COUNT(F95)*10</f>
        <v>10</v>
      </c>
      <c r="J95">
        <f>1/5</f>
        <v>0.2</v>
      </c>
      <c r="K95" s="28">
        <f t="shared" si="7"/>
        <v>16.274319203189496</v>
      </c>
      <c r="L95" s="28">
        <f t="shared" si="8"/>
        <v>0.96153846153846156</v>
      </c>
      <c r="M95" s="28">
        <f t="shared" si="9"/>
        <v>2.2222222222222228</v>
      </c>
      <c r="N95" s="28">
        <f t="shared" si="10"/>
        <v>19.458079886950177</v>
      </c>
    </row>
    <row r="96" spans="1:14" x14ac:dyDescent="0.25">
      <c r="A96">
        <v>2011</v>
      </c>
      <c r="B96">
        <v>1</v>
      </c>
      <c r="C96">
        <v>2</v>
      </c>
      <c r="D96">
        <v>1</v>
      </c>
      <c r="E96" t="s">
        <v>94</v>
      </c>
      <c r="F96">
        <v>26.7</v>
      </c>
      <c r="G96">
        <f t="shared" si="6"/>
        <v>5.6012785714285709E-2</v>
      </c>
      <c r="H96">
        <f>SUM(G96:G102*10)</f>
        <v>0.56012785714285707</v>
      </c>
      <c r="I96">
        <f>COUNT(F96:F102)*10</f>
        <v>70</v>
      </c>
      <c r="J96">
        <f>3/5</f>
        <v>0.6</v>
      </c>
      <c r="K96" s="28">
        <f t="shared" si="7"/>
        <v>12.553886141752249</v>
      </c>
      <c r="L96" s="28">
        <f t="shared" si="8"/>
        <v>6.7307692307692308</v>
      </c>
      <c r="M96" s="28">
        <f t="shared" si="9"/>
        <v>6.6666666666666679</v>
      </c>
      <c r="N96" s="28">
        <f t="shared" si="10"/>
        <v>25.951322039188149</v>
      </c>
    </row>
    <row r="97" spans="1:14" x14ac:dyDescent="0.25">
      <c r="A97">
        <v>2011</v>
      </c>
      <c r="B97">
        <v>1</v>
      </c>
      <c r="C97">
        <v>2</v>
      </c>
      <c r="D97">
        <v>4</v>
      </c>
      <c r="E97" t="s">
        <v>94</v>
      </c>
      <c r="F97">
        <v>10</v>
      </c>
      <c r="G97">
        <f t="shared" si="6"/>
        <v>7.8571428571428577E-3</v>
      </c>
      <c r="K97" s="28"/>
      <c r="L97" s="28"/>
      <c r="M97" s="28"/>
      <c r="N97" s="28"/>
    </row>
    <row r="98" spans="1:14" x14ac:dyDescent="0.25">
      <c r="A98">
        <v>2011</v>
      </c>
      <c r="B98">
        <v>1</v>
      </c>
      <c r="C98">
        <v>2</v>
      </c>
      <c r="D98">
        <v>5</v>
      </c>
      <c r="E98" t="s">
        <v>94</v>
      </c>
      <c r="F98">
        <v>7.2</v>
      </c>
      <c r="G98">
        <f t="shared" si="6"/>
        <v>4.0731428571428576E-3</v>
      </c>
      <c r="K98" s="28"/>
      <c r="L98" s="28"/>
      <c r="M98" s="28"/>
      <c r="N98" s="28"/>
    </row>
    <row r="99" spans="1:14" x14ac:dyDescent="0.25">
      <c r="A99">
        <v>2011</v>
      </c>
      <c r="B99">
        <v>1</v>
      </c>
      <c r="C99">
        <v>2</v>
      </c>
      <c r="D99">
        <v>10</v>
      </c>
      <c r="E99" t="s">
        <v>94</v>
      </c>
      <c r="F99">
        <v>29.5</v>
      </c>
      <c r="G99">
        <f t="shared" si="6"/>
        <v>6.8376785714285709E-2</v>
      </c>
      <c r="K99" s="28"/>
      <c r="L99" s="28"/>
      <c r="M99" s="28"/>
      <c r="N99" s="28"/>
    </row>
    <row r="100" spans="1:14" x14ac:dyDescent="0.25">
      <c r="A100">
        <v>2011</v>
      </c>
      <c r="B100">
        <v>1</v>
      </c>
      <c r="C100">
        <v>3</v>
      </c>
      <c r="D100">
        <v>8</v>
      </c>
      <c r="E100" t="s">
        <v>22</v>
      </c>
      <c r="F100">
        <v>5.5</v>
      </c>
      <c r="G100">
        <f t="shared" si="6"/>
        <v>2.3767857142857141E-3</v>
      </c>
      <c r="K100" s="28"/>
      <c r="L100" s="28"/>
      <c r="M100" s="28"/>
      <c r="N100" s="28"/>
    </row>
    <row r="101" spans="1:14" x14ac:dyDescent="0.25">
      <c r="A101">
        <v>2011</v>
      </c>
      <c r="B101">
        <v>1</v>
      </c>
      <c r="C101">
        <v>1</v>
      </c>
      <c r="D101">
        <v>6</v>
      </c>
      <c r="E101" t="s">
        <v>38</v>
      </c>
      <c r="F101">
        <v>6.8</v>
      </c>
      <c r="G101">
        <f t="shared" si="6"/>
        <v>3.6331428571428569E-3</v>
      </c>
      <c r="K101" s="28"/>
      <c r="L101" s="28"/>
      <c r="M101" s="28"/>
      <c r="N101" s="28"/>
    </row>
    <row r="102" spans="1:14" x14ac:dyDescent="0.25">
      <c r="A102">
        <v>2011</v>
      </c>
      <c r="B102">
        <v>1</v>
      </c>
      <c r="C102">
        <v>1</v>
      </c>
      <c r="D102">
        <v>15</v>
      </c>
      <c r="E102" t="s">
        <v>38</v>
      </c>
      <c r="F102">
        <v>10.1</v>
      </c>
      <c r="G102">
        <f t="shared" si="6"/>
        <v>8.015071428571427E-3</v>
      </c>
      <c r="K102" s="28"/>
      <c r="L102" s="28"/>
      <c r="M102" s="28"/>
      <c r="N102" s="28"/>
    </row>
    <row r="103" spans="1:14" x14ac:dyDescent="0.25">
      <c r="A103">
        <v>2011</v>
      </c>
      <c r="B103">
        <v>1</v>
      </c>
      <c r="C103">
        <v>1</v>
      </c>
      <c r="D103">
        <v>16</v>
      </c>
      <c r="E103" t="s">
        <v>41</v>
      </c>
      <c r="F103">
        <v>5.8</v>
      </c>
      <c r="G103">
        <f t="shared" si="6"/>
        <v>2.6431428571428569E-3</v>
      </c>
      <c r="H103">
        <f>G103*10</f>
        <v>2.6431428571428571E-2</v>
      </c>
      <c r="I103">
        <f t="shared" ref="I96:I104" si="12">COUNT(F103)*10</f>
        <v>10</v>
      </c>
      <c r="J103">
        <f>1/5</f>
        <v>0.2</v>
      </c>
      <c r="K103" s="28">
        <f t="shared" si="7"/>
        <v>0.59239536226983924</v>
      </c>
      <c r="L103" s="28">
        <f t="shared" si="8"/>
        <v>0.96153846153846156</v>
      </c>
      <c r="M103" s="28">
        <f t="shared" si="9"/>
        <v>2.2222222222222228</v>
      </c>
      <c r="N103" s="28">
        <f t="shared" si="10"/>
        <v>3.7761560460305237</v>
      </c>
    </row>
    <row r="104" spans="1:14" x14ac:dyDescent="0.25">
      <c r="A104">
        <v>2011</v>
      </c>
      <c r="B104">
        <v>1</v>
      </c>
      <c r="C104">
        <v>2</v>
      </c>
      <c r="D104">
        <v>17</v>
      </c>
      <c r="E104" t="s">
        <v>100</v>
      </c>
      <c r="F104">
        <v>7.3</v>
      </c>
      <c r="G104">
        <f t="shared" si="6"/>
        <v>4.1870714285714289E-3</v>
      </c>
      <c r="H104">
        <f>G104*10</f>
        <v>4.1870714285714289E-2</v>
      </c>
      <c r="I104">
        <f>COUNT(F104)*10</f>
        <v>10</v>
      </c>
      <c r="J104">
        <f>1/5</f>
        <v>0.2</v>
      </c>
      <c r="K104" s="28">
        <f t="shared" si="7"/>
        <v>0.93842891960046781</v>
      </c>
      <c r="L104" s="28">
        <f t="shared" si="8"/>
        <v>0.96153846153846156</v>
      </c>
      <c r="M104" s="28">
        <f t="shared" si="9"/>
        <v>2.2222222222222228</v>
      </c>
      <c r="N104" s="28">
        <f t="shared" si="10"/>
        <v>4.1221896033611518</v>
      </c>
    </row>
    <row r="105" spans="1:14" x14ac:dyDescent="0.25">
      <c r="A105">
        <v>2011</v>
      </c>
      <c r="B105">
        <v>1</v>
      </c>
      <c r="C105">
        <v>3</v>
      </c>
      <c r="D105">
        <v>3</v>
      </c>
      <c r="E105" t="s">
        <v>18</v>
      </c>
      <c r="F105">
        <v>2.5</v>
      </c>
      <c r="G105">
        <f t="shared" si="6"/>
        <v>4.910714285714286E-4</v>
      </c>
      <c r="H105">
        <f>G105*10</f>
        <v>4.9107142857142856E-3</v>
      </c>
      <c r="I105">
        <f>COUNT(F105)*10</f>
        <v>10</v>
      </c>
      <c r="J105">
        <f>1/5</f>
        <v>0.2</v>
      </c>
      <c r="K105" s="28">
        <f t="shared" si="7"/>
        <v>0.11006156403645943</v>
      </c>
      <c r="L105" s="28">
        <f t="shared" si="8"/>
        <v>0.96153846153846156</v>
      </c>
      <c r="M105" s="28">
        <f t="shared" si="9"/>
        <v>2.2222222222222228</v>
      </c>
      <c r="N105" s="28">
        <f t="shared" si="10"/>
        <v>3.2938222477971437</v>
      </c>
    </row>
    <row r="106" spans="1:14" x14ac:dyDescent="0.25">
      <c r="A106">
        <v>2011</v>
      </c>
      <c r="B106">
        <v>1</v>
      </c>
      <c r="C106">
        <v>1</v>
      </c>
      <c r="D106">
        <v>9</v>
      </c>
      <c r="E106" t="s">
        <v>20</v>
      </c>
      <c r="F106">
        <v>8.5</v>
      </c>
      <c r="G106">
        <f t="shared" si="6"/>
        <v>5.6767857142857149E-3</v>
      </c>
      <c r="H106">
        <f>SUM(G106:G109*10)</f>
        <v>5.6767857142857148E-2</v>
      </c>
      <c r="I106">
        <f>COUNT(F106:F109)*10</f>
        <v>40</v>
      </c>
      <c r="J106">
        <f>3/5</f>
        <v>0.6</v>
      </c>
      <c r="K106" s="28">
        <f t="shared" si="7"/>
        <v>1.2723116802614711</v>
      </c>
      <c r="L106" s="28">
        <f t="shared" si="8"/>
        <v>3.8461538461538463</v>
      </c>
      <c r="M106" s="28">
        <f t="shared" si="9"/>
        <v>6.6666666666666679</v>
      </c>
      <c r="N106" s="28">
        <f t="shared" si="10"/>
        <v>11.785132193081985</v>
      </c>
    </row>
    <row r="107" spans="1:14" x14ac:dyDescent="0.25">
      <c r="A107">
        <v>2011</v>
      </c>
      <c r="B107">
        <v>1</v>
      </c>
      <c r="C107">
        <v>2</v>
      </c>
      <c r="D107">
        <v>11</v>
      </c>
      <c r="E107" t="s">
        <v>97</v>
      </c>
      <c r="F107">
        <v>20.7</v>
      </c>
      <c r="G107">
        <f t="shared" si="6"/>
        <v>3.3667071428571421E-2</v>
      </c>
      <c r="K107" s="28"/>
      <c r="L107" s="28"/>
      <c r="M107" s="28"/>
    </row>
    <row r="108" spans="1:14" x14ac:dyDescent="0.25">
      <c r="A108">
        <v>2011</v>
      </c>
      <c r="B108">
        <v>1</v>
      </c>
      <c r="C108">
        <v>2</v>
      </c>
      <c r="D108">
        <v>12</v>
      </c>
      <c r="E108" t="s">
        <v>97</v>
      </c>
      <c r="F108">
        <v>32.5</v>
      </c>
      <c r="G108">
        <f t="shared" si="6"/>
        <v>8.2991071428571428E-2</v>
      </c>
      <c r="K108" s="28"/>
      <c r="L108" s="28"/>
      <c r="M108" s="28"/>
    </row>
    <row r="109" spans="1:14" x14ac:dyDescent="0.25">
      <c r="A109">
        <v>2011</v>
      </c>
      <c r="B109">
        <v>1</v>
      </c>
      <c r="C109">
        <v>3</v>
      </c>
      <c r="D109">
        <v>5</v>
      </c>
      <c r="E109" t="s">
        <v>20</v>
      </c>
      <c r="F109">
        <v>17.600000000000001</v>
      </c>
      <c r="G109">
        <f t="shared" si="6"/>
        <v>2.4338285714285719E-2</v>
      </c>
      <c r="K109" s="28"/>
      <c r="L109" s="28"/>
      <c r="M109" s="28"/>
    </row>
    <row r="113" spans="5:10" ht="17.25" x14ac:dyDescent="0.25">
      <c r="E113" t="s">
        <v>114</v>
      </c>
      <c r="H113">
        <f>SUM(H6:H109)</f>
        <v>4.4617885714285714</v>
      </c>
    </row>
    <row r="114" spans="5:10" x14ac:dyDescent="0.25">
      <c r="E114" s="27" t="s">
        <v>115</v>
      </c>
      <c r="I114">
        <f>SUM(I6:I109)</f>
        <v>1040</v>
      </c>
    </row>
    <row r="115" spans="5:10" x14ac:dyDescent="0.25">
      <c r="E115" s="27" t="s">
        <v>116</v>
      </c>
      <c r="J115">
        <f>SUM(J6:J109)</f>
        <v>8.9999999999999982</v>
      </c>
    </row>
  </sheetData>
  <sortState ref="A6:L115">
    <sortCondition ref="E6:E115"/>
    <sortCondition ref="C6:C115"/>
  </sortState>
  <pageMargins left="0.7" right="0.7" top="0.75" bottom="0.75" header="0.3" footer="0.3"/>
  <pageSetup orientation="portrait" r:id="rId1"/>
  <ignoredErrors>
    <ignoredError sqref="I96 I10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Plot #1</vt:lpstr>
      <vt:lpstr>Plot #2</vt:lpstr>
      <vt:lpstr>Plot #3</vt:lpstr>
      <vt:lpstr>Plot #4</vt:lpstr>
      <vt:lpstr>Plot #5</vt:lpstr>
      <vt:lpstr>Calculation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kennyy</dc:creator>
  <cp:lastModifiedBy>Cam J</cp:lastModifiedBy>
  <cp:lastPrinted>2011-10-05T02:57:47Z</cp:lastPrinted>
  <dcterms:created xsi:type="dcterms:W3CDTF">2011-10-05T02:42:07Z</dcterms:created>
  <dcterms:modified xsi:type="dcterms:W3CDTF">2011-10-12T05:15:20Z</dcterms:modified>
</cp:coreProperties>
</file>