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30" yWindow="1095" windowWidth="19440" windowHeight="9600" firstSheet="1" activeTab="2"/>
  </bookViews>
  <sheets>
    <sheet name="over view" sheetId="1" r:id="rId1"/>
    <sheet name="BTs" sheetId="2" r:id="rId2"/>
    <sheet name="40 ton" sheetId="3" r:id="rId3"/>
    <sheet name="50-60 ton" sheetId="4" r:id="rId4"/>
    <sheet name="70-80 ton" sheetId="5" r:id="rId5"/>
    <sheet name="90 ton and liebherr at" sheetId="6" r:id="rId6"/>
    <sheet name="120 &amp; 150 ton" sheetId="7" r:id="rId7"/>
    <sheet name="165-200 ton" sheetId="8" r:id="rId8"/>
    <sheet name="300 ton" sheetId="9" r:id="rId9"/>
    <sheet name="350 ton" sheetId="10" r:id="rId10"/>
    <sheet name="550 ton" sheetId="11" r:id="rId11"/>
    <sheet name="Sheet12" sheetId="12" r:id="rId12"/>
  </sheets>
  <calcPr calcId="145621"/>
</workbook>
</file>

<file path=xl/calcChain.xml><?xml version="1.0" encoding="utf-8"?>
<calcChain xmlns="http://schemas.openxmlformats.org/spreadsheetml/2006/main">
  <c r="M4" i="7" l="1"/>
  <c r="N4" i="7"/>
  <c r="M12" i="5"/>
  <c r="N12" i="5"/>
  <c r="F6" i="4"/>
  <c r="G6" i="4"/>
  <c r="H6" i="4"/>
  <c r="I6" i="4"/>
  <c r="J6" i="4"/>
  <c r="K6" i="4"/>
  <c r="L6" i="4"/>
  <c r="L5" i="4"/>
  <c r="K5" i="4"/>
  <c r="J5" i="4"/>
  <c r="I5" i="4"/>
  <c r="H5" i="4"/>
  <c r="F5" i="4"/>
  <c r="L83" i="1"/>
  <c r="K83" i="1"/>
  <c r="J83" i="1"/>
  <c r="I83" i="1"/>
  <c r="H83" i="1"/>
  <c r="F83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8" i="1"/>
  <c r="H79" i="1"/>
  <c r="H80" i="1"/>
  <c r="H81" i="1"/>
  <c r="H82" i="1"/>
  <c r="H4" i="1"/>
  <c r="G11" i="4" l="1"/>
  <c r="H11" i="4"/>
  <c r="I11" i="4"/>
  <c r="J11" i="4"/>
  <c r="K11" i="4"/>
  <c r="L11" i="4"/>
  <c r="F11" i="4"/>
  <c r="F10" i="4"/>
  <c r="G10" i="4"/>
  <c r="H10" i="4"/>
  <c r="I10" i="4"/>
  <c r="J10" i="4"/>
  <c r="K10" i="4"/>
  <c r="L10" i="4"/>
  <c r="G9" i="4"/>
  <c r="H9" i="4"/>
  <c r="I9" i="4"/>
  <c r="J9" i="4"/>
  <c r="K9" i="4"/>
  <c r="L9" i="4"/>
  <c r="F9" i="4"/>
  <c r="L8" i="4"/>
  <c r="K8" i="4"/>
  <c r="J8" i="4"/>
  <c r="I8" i="4"/>
  <c r="H8" i="4"/>
  <c r="F8" i="4"/>
  <c r="M8" i="4" s="1"/>
  <c r="L7" i="4"/>
  <c r="K7" i="4"/>
  <c r="J7" i="4"/>
  <c r="I7" i="4"/>
  <c r="H7" i="4"/>
  <c r="F7" i="4"/>
  <c r="H5" i="2"/>
  <c r="H6" i="2"/>
  <c r="H7" i="2"/>
  <c r="H9" i="2"/>
  <c r="H10" i="2"/>
  <c r="H4" i="2"/>
  <c r="H8" i="2"/>
  <c r="N8" i="4" l="1"/>
  <c r="Q6" i="2"/>
  <c r="L4" i="11" l="1"/>
  <c r="I4" i="11"/>
  <c r="J4" i="11"/>
  <c r="K4" i="11"/>
  <c r="H4" i="11"/>
  <c r="F4" i="11"/>
  <c r="L3" i="11"/>
  <c r="I3" i="11"/>
  <c r="J3" i="11"/>
  <c r="K3" i="11"/>
  <c r="H3" i="11"/>
  <c r="F3" i="11"/>
  <c r="L5" i="10"/>
  <c r="I5" i="10"/>
  <c r="J5" i="10"/>
  <c r="K5" i="10"/>
  <c r="H5" i="10"/>
  <c r="F5" i="10"/>
  <c r="L4" i="10"/>
  <c r="I4" i="10"/>
  <c r="J4" i="10"/>
  <c r="K4" i="10"/>
  <c r="H4" i="10"/>
  <c r="F4" i="10"/>
  <c r="L3" i="10"/>
  <c r="I3" i="10"/>
  <c r="J3" i="10"/>
  <c r="K3" i="10"/>
  <c r="H3" i="10"/>
  <c r="F3" i="10"/>
  <c r="F5" i="9"/>
  <c r="G5" i="9"/>
  <c r="H5" i="9"/>
  <c r="I5" i="9"/>
  <c r="J5" i="9"/>
  <c r="K5" i="9"/>
  <c r="L5" i="9"/>
  <c r="L4" i="9"/>
  <c r="I4" i="9"/>
  <c r="J4" i="9"/>
  <c r="K4" i="9"/>
  <c r="H4" i="9"/>
  <c r="F4" i="9"/>
  <c r="L3" i="9"/>
  <c r="I3" i="9"/>
  <c r="J3" i="9"/>
  <c r="K3" i="9"/>
  <c r="H3" i="9"/>
  <c r="F3" i="9"/>
  <c r="F7" i="8"/>
  <c r="G7" i="8"/>
  <c r="H7" i="8"/>
  <c r="I7" i="8"/>
  <c r="J7" i="8"/>
  <c r="K7" i="8"/>
  <c r="L7" i="8"/>
  <c r="F8" i="8"/>
  <c r="G8" i="8"/>
  <c r="H8" i="8"/>
  <c r="N8" i="8" s="1"/>
  <c r="I8" i="8"/>
  <c r="J8" i="8"/>
  <c r="K8" i="8"/>
  <c r="L8" i="8"/>
  <c r="L6" i="8"/>
  <c r="I6" i="8"/>
  <c r="J6" i="8"/>
  <c r="K6" i="8"/>
  <c r="H6" i="8"/>
  <c r="F6" i="8"/>
  <c r="F5" i="8"/>
  <c r="G5" i="8"/>
  <c r="H5" i="8"/>
  <c r="I5" i="8"/>
  <c r="J5" i="8"/>
  <c r="K5" i="8"/>
  <c r="L5" i="8"/>
  <c r="L4" i="8"/>
  <c r="I4" i="8"/>
  <c r="J4" i="8"/>
  <c r="K4" i="8"/>
  <c r="H4" i="8"/>
  <c r="F4" i="8"/>
  <c r="L3" i="8"/>
  <c r="I3" i="8"/>
  <c r="J3" i="8"/>
  <c r="K3" i="8"/>
  <c r="H3" i="8"/>
  <c r="F3" i="8"/>
  <c r="F8" i="7"/>
  <c r="G8" i="7"/>
  <c r="H8" i="7"/>
  <c r="I8" i="7"/>
  <c r="J8" i="7"/>
  <c r="K8" i="7"/>
  <c r="L8" i="7"/>
  <c r="L7" i="7"/>
  <c r="I7" i="7"/>
  <c r="J7" i="7"/>
  <c r="K7" i="7"/>
  <c r="H7" i="7"/>
  <c r="F7" i="7"/>
  <c r="L6" i="7"/>
  <c r="I6" i="7"/>
  <c r="J6" i="7"/>
  <c r="K6" i="7"/>
  <c r="H6" i="7"/>
  <c r="F6" i="7"/>
  <c r="G6" i="7"/>
  <c r="L5" i="7"/>
  <c r="I5" i="7"/>
  <c r="J5" i="7"/>
  <c r="K5" i="7"/>
  <c r="H5" i="7"/>
  <c r="F5" i="7"/>
  <c r="F4" i="7"/>
  <c r="G4" i="7"/>
  <c r="H4" i="7"/>
  <c r="I4" i="7"/>
  <c r="J4" i="7"/>
  <c r="K4" i="7"/>
  <c r="L4" i="7"/>
  <c r="I3" i="7"/>
  <c r="J3" i="7"/>
  <c r="K3" i="7"/>
  <c r="L3" i="7"/>
  <c r="H3" i="7"/>
  <c r="F3" i="7"/>
  <c r="L6" i="6"/>
  <c r="I6" i="6"/>
  <c r="J6" i="6"/>
  <c r="K6" i="6"/>
  <c r="H6" i="6"/>
  <c r="F6" i="6"/>
  <c r="L5" i="6"/>
  <c r="I5" i="6"/>
  <c r="J5" i="6"/>
  <c r="K5" i="6"/>
  <c r="H5" i="6"/>
  <c r="F5" i="6"/>
  <c r="L4" i="6"/>
  <c r="I4" i="6"/>
  <c r="J4" i="6"/>
  <c r="K4" i="6"/>
  <c r="H4" i="6"/>
  <c r="F4" i="6"/>
  <c r="L3" i="6"/>
  <c r="I3" i="6"/>
  <c r="J3" i="6"/>
  <c r="K3" i="6"/>
  <c r="H3" i="6"/>
  <c r="F3" i="6"/>
  <c r="F18" i="5"/>
  <c r="G18" i="5"/>
  <c r="H18" i="5"/>
  <c r="M18" i="5" s="1"/>
  <c r="I18" i="5"/>
  <c r="J18" i="5"/>
  <c r="K18" i="5"/>
  <c r="L18" i="5"/>
  <c r="F17" i="5"/>
  <c r="G17" i="5"/>
  <c r="H17" i="5"/>
  <c r="I17" i="5"/>
  <c r="J17" i="5"/>
  <c r="K17" i="5"/>
  <c r="L17" i="5"/>
  <c r="F14" i="5"/>
  <c r="G14" i="5"/>
  <c r="H14" i="5"/>
  <c r="I14" i="5"/>
  <c r="J14" i="5"/>
  <c r="K14" i="5"/>
  <c r="L14" i="5"/>
  <c r="F15" i="5"/>
  <c r="G15" i="5"/>
  <c r="H15" i="5"/>
  <c r="I15" i="5"/>
  <c r="J15" i="5"/>
  <c r="K15" i="5"/>
  <c r="L15" i="5"/>
  <c r="F16" i="5"/>
  <c r="G16" i="5"/>
  <c r="H16" i="5"/>
  <c r="I16" i="5"/>
  <c r="J16" i="5"/>
  <c r="K16" i="5"/>
  <c r="L16" i="5"/>
  <c r="L12" i="5"/>
  <c r="L13" i="5"/>
  <c r="I13" i="5"/>
  <c r="J13" i="5"/>
  <c r="K13" i="5"/>
  <c r="H13" i="5"/>
  <c r="F13" i="5"/>
  <c r="F12" i="5"/>
  <c r="G12" i="5"/>
  <c r="H12" i="5"/>
  <c r="I12" i="5"/>
  <c r="J12" i="5"/>
  <c r="K12" i="5"/>
  <c r="L11" i="5"/>
  <c r="L9" i="5"/>
  <c r="F11" i="5"/>
  <c r="G11" i="5"/>
  <c r="H11" i="5"/>
  <c r="I11" i="5"/>
  <c r="J11" i="5"/>
  <c r="K11" i="5"/>
  <c r="L10" i="5"/>
  <c r="I10" i="5"/>
  <c r="J10" i="5"/>
  <c r="K10" i="5"/>
  <c r="H10" i="5"/>
  <c r="F10" i="5"/>
  <c r="F9" i="5"/>
  <c r="G9" i="5"/>
  <c r="H9" i="5"/>
  <c r="I9" i="5"/>
  <c r="J9" i="5"/>
  <c r="K9" i="5"/>
  <c r="L8" i="5"/>
  <c r="I8" i="5"/>
  <c r="J8" i="5"/>
  <c r="K8" i="5"/>
  <c r="H8" i="5"/>
  <c r="F8" i="5"/>
  <c r="F7" i="5"/>
  <c r="G7" i="5"/>
  <c r="H7" i="5"/>
  <c r="I7" i="5"/>
  <c r="J7" i="5"/>
  <c r="K7" i="5"/>
  <c r="L7" i="5"/>
  <c r="F12" i="3"/>
  <c r="G12" i="3"/>
  <c r="H12" i="3"/>
  <c r="I12" i="3"/>
  <c r="J12" i="3"/>
  <c r="K12" i="3"/>
  <c r="L12" i="3"/>
  <c r="I11" i="3"/>
  <c r="J11" i="3"/>
  <c r="K11" i="3"/>
  <c r="L11" i="3"/>
  <c r="H11" i="3"/>
  <c r="F11" i="3"/>
  <c r="F10" i="3"/>
  <c r="G10" i="3"/>
  <c r="H10" i="3"/>
  <c r="I10" i="3"/>
  <c r="J10" i="3"/>
  <c r="K10" i="3"/>
  <c r="L10" i="3"/>
  <c r="I9" i="3"/>
  <c r="J9" i="3"/>
  <c r="K9" i="3"/>
  <c r="L9" i="3"/>
  <c r="H9" i="3"/>
  <c r="F9" i="3"/>
  <c r="I8" i="3"/>
  <c r="J8" i="3"/>
  <c r="K8" i="3"/>
  <c r="L8" i="3"/>
  <c r="H8" i="3"/>
  <c r="F8" i="3"/>
  <c r="F7" i="3"/>
  <c r="G7" i="3"/>
  <c r="H7" i="3"/>
  <c r="I7" i="3"/>
  <c r="J7" i="3"/>
  <c r="K7" i="3"/>
  <c r="L7" i="3"/>
  <c r="I6" i="3"/>
  <c r="J6" i="3"/>
  <c r="K6" i="3"/>
  <c r="L6" i="3"/>
  <c r="H6" i="3"/>
  <c r="F6" i="3"/>
  <c r="I13" i="2"/>
  <c r="J13" i="2"/>
  <c r="K13" i="2"/>
  <c r="L13" i="2"/>
  <c r="H13" i="2"/>
  <c r="F13" i="2"/>
  <c r="F12" i="2"/>
  <c r="G12" i="2"/>
  <c r="H12" i="2"/>
  <c r="I12" i="2"/>
  <c r="J12" i="2"/>
  <c r="K12" i="2"/>
  <c r="L12" i="2"/>
  <c r="F11" i="2"/>
  <c r="G11" i="2"/>
  <c r="H11" i="2"/>
  <c r="I11" i="2"/>
  <c r="J11" i="2"/>
  <c r="K11" i="2"/>
  <c r="L11" i="2"/>
  <c r="G10" i="2"/>
  <c r="I10" i="2"/>
  <c r="J10" i="2"/>
  <c r="K10" i="2"/>
  <c r="L10" i="2"/>
  <c r="F10" i="2"/>
  <c r="F8" i="2"/>
  <c r="G8" i="2"/>
  <c r="I8" i="2"/>
  <c r="J8" i="2"/>
  <c r="K8" i="2"/>
  <c r="L8" i="2"/>
  <c r="G7" i="2"/>
  <c r="I7" i="2"/>
  <c r="J7" i="2"/>
  <c r="K7" i="2"/>
  <c r="L7" i="2"/>
  <c r="G9" i="2"/>
  <c r="I9" i="2"/>
  <c r="J9" i="2"/>
  <c r="K9" i="2"/>
  <c r="L9" i="2"/>
  <c r="F9" i="2"/>
  <c r="F7" i="2"/>
  <c r="M7" i="5" l="1"/>
  <c r="N7" i="5"/>
  <c r="M8" i="8"/>
  <c r="N8" i="3"/>
  <c r="N18" i="5"/>
  <c r="M8" i="3"/>
  <c r="H6" i="5"/>
  <c r="H4" i="4"/>
  <c r="H3" i="3"/>
  <c r="Q7" i="2"/>
  <c r="H5" i="5"/>
  <c r="H3" i="5"/>
  <c r="H3" i="4"/>
  <c r="H4" i="3"/>
  <c r="H4" i="5"/>
  <c r="H5" i="3"/>
  <c r="H9" i="8" l="1"/>
  <c r="G11" i="3"/>
  <c r="G6" i="8"/>
  <c r="G5" i="10"/>
  <c r="G8" i="4"/>
  <c r="G8" i="3"/>
  <c r="G4" i="11"/>
  <c r="G8" i="5"/>
  <c r="G3" i="10"/>
  <c r="G3" i="8"/>
  <c r="G3" i="7"/>
  <c r="G5" i="5"/>
  <c r="G4" i="5"/>
  <c r="G3" i="4"/>
  <c r="G5" i="6"/>
  <c r="G5" i="7"/>
  <c r="G4" i="3"/>
  <c r="N4" i="11"/>
  <c r="M4" i="11"/>
  <c r="G3" i="11"/>
  <c r="F1" i="11"/>
  <c r="N5" i="10"/>
  <c r="G4" i="10"/>
  <c r="N4" i="10"/>
  <c r="M4" i="10"/>
  <c r="F1" i="10"/>
  <c r="M5" i="9"/>
  <c r="G4" i="9"/>
  <c r="F1" i="9"/>
  <c r="F1" i="8"/>
  <c r="M7" i="8"/>
  <c r="G4" i="8"/>
  <c r="F1" i="7"/>
  <c r="G7" i="7"/>
  <c r="G6" i="6"/>
  <c r="M6" i="6"/>
  <c r="G4" i="6"/>
  <c r="M4" i="6"/>
  <c r="G3" i="6"/>
  <c r="F1" i="6"/>
  <c r="F1" i="5"/>
  <c r="M16" i="5"/>
  <c r="G13" i="5"/>
  <c r="G10" i="5"/>
  <c r="N10" i="5"/>
  <c r="F4" i="5"/>
  <c r="I4" i="5"/>
  <c r="J4" i="5"/>
  <c r="K4" i="5"/>
  <c r="L4" i="5"/>
  <c r="F5" i="5"/>
  <c r="I5" i="5"/>
  <c r="J5" i="5"/>
  <c r="K5" i="5"/>
  <c r="L5" i="5"/>
  <c r="F6" i="5"/>
  <c r="M6" i="5" s="1"/>
  <c r="G6" i="5"/>
  <c r="I6" i="5"/>
  <c r="J6" i="5"/>
  <c r="K6" i="5"/>
  <c r="L6" i="5"/>
  <c r="G3" i="5"/>
  <c r="I3" i="5"/>
  <c r="J3" i="5"/>
  <c r="K3" i="5"/>
  <c r="L3" i="5"/>
  <c r="F3" i="5"/>
  <c r="F1" i="4"/>
  <c r="G7" i="4"/>
  <c r="G5" i="4"/>
  <c r="F4" i="4"/>
  <c r="M4" i="4" s="1"/>
  <c r="G4" i="4"/>
  <c r="I4" i="4"/>
  <c r="J4" i="4"/>
  <c r="K4" i="4"/>
  <c r="L4" i="4"/>
  <c r="I3" i="4"/>
  <c r="J3" i="4"/>
  <c r="K3" i="4"/>
  <c r="L3" i="4"/>
  <c r="F3" i="4"/>
  <c r="M12" i="3"/>
  <c r="G9" i="3"/>
  <c r="M7" i="3"/>
  <c r="N7" i="3"/>
  <c r="G6" i="3"/>
  <c r="F4" i="3"/>
  <c r="I4" i="3"/>
  <c r="J4" i="3"/>
  <c r="K4" i="3"/>
  <c r="L4" i="3"/>
  <c r="F5" i="3"/>
  <c r="M5" i="3" s="1"/>
  <c r="G5" i="3"/>
  <c r="I5" i="3"/>
  <c r="J5" i="3"/>
  <c r="K5" i="3"/>
  <c r="L5" i="3"/>
  <c r="G3" i="3"/>
  <c r="I3" i="3"/>
  <c r="J3" i="3"/>
  <c r="K3" i="3"/>
  <c r="L3" i="3"/>
  <c r="F3" i="3"/>
  <c r="F1" i="3"/>
  <c r="G6" i="2"/>
  <c r="I6" i="2"/>
  <c r="O6" i="2" s="1"/>
  <c r="J6" i="2"/>
  <c r="K6" i="2"/>
  <c r="L6" i="2"/>
  <c r="F6" i="2"/>
  <c r="M6" i="2" s="1"/>
  <c r="J5" i="2"/>
  <c r="F1" i="2"/>
  <c r="G13" i="2"/>
  <c r="O13" i="2"/>
  <c r="S6" i="2" s="1"/>
  <c r="O12" i="2"/>
  <c r="O11" i="2"/>
  <c r="O9" i="2"/>
  <c r="M9" i="2"/>
  <c r="M8" i="2"/>
  <c r="O8" i="2"/>
  <c r="I5" i="2"/>
  <c r="O5" i="2" s="1"/>
  <c r="L5" i="2"/>
  <c r="K5" i="2"/>
  <c r="F5" i="2"/>
  <c r="L4" i="2"/>
  <c r="K4" i="2"/>
  <c r="J4" i="2"/>
  <c r="I4" i="2"/>
  <c r="F4" i="2"/>
  <c r="L3" i="2"/>
  <c r="K3" i="2"/>
  <c r="J3" i="2"/>
  <c r="I3" i="2"/>
  <c r="F3" i="2"/>
  <c r="R4" i="2" l="1"/>
  <c r="S7" i="2"/>
  <c r="L6" i="10"/>
  <c r="J6" i="10"/>
  <c r="N6" i="3"/>
  <c r="Q5" i="3"/>
  <c r="M9" i="3"/>
  <c r="N11" i="3"/>
  <c r="N6" i="4"/>
  <c r="M9" i="4"/>
  <c r="N5" i="5"/>
  <c r="N11" i="5"/>
  <c r="Q5" i="5" s="1"/>
  <c r="N3" i="6"/>
  <c r="N3" i="7"/>
  <c r="N5" i="7"/>
  <c r="Q4" i="7" s="1"/>
  <c r="M6" i="7"/>
  <c r="P5" i="7" s="1"/>
  <c r="M7" i="7"/>
  <c r="M3" i="8"/>
  <c r="P3" i="8" s="1"/>
  <c r="N5" i="8"/>
  <c r="N6" i="8"/>
  <c r="N3" i="11"/>
  <c r="M14" i="5"/>
  <c r="S5" i="2"/>
  <c r="M4" i="3"/>
  <c r="M10" i="3"/>
  <c r="M10" i="4"/>
  <c r="M11" i="4"/>
  <c r="P7" i="4" s="1"/>
  <c r="M3" i="5"/>
  <c r="M8" i="5"/>
  <c r="N13" i="5"/>
  <c r="N17" i="5"/>
  <c r="N8" i="7"/>
  <c r="N3" i="8"/>
  <c r="Q3" i="8" s="1"/>
  <c r="N7" i="8"/>
  <c r="H6" i="10"/>
  <c r="N10" i="4"/>
  <c r="M5" i="5"/>
  <c r="M11" i="3"/>
  <c r="P7" i="3" s="1"/>
  <c r="M6" i="3"/>
  <c r="M6" i="8"/>
  <c r="P5" i="8" s="1"/>
  <c r="N4" i="4"/>
  <c r="N4" i="3"/>
  <c r="N9" i="3"/>
  <c r="N10" i="3"/>
  <c r="N12" i="3"/>
  <c r="M3" i="4"/>
  <c r="P3" i="4" s="1"/>
  <c r="N3" i="4"/>
  <c r="M5" i="4"/>
  <c r="N5" i="4"/>
  <c r="N9" i="4"/>
  <c r="N8" i="5"/>
  <c r="N9" i="5"/>
  <c r="M10" i="5"/>
  <c r="N6" i="6"/>
  <c r="N6" i="7"/>
  <c r="Q5" i="7" s="1"/>
  <c r="N7" i="7"/>
  <c r="M4" i="8"/>
  <c r="N4" i="8"/>
  <c r="M4" i="9"/>
  <c r="N4" i="9"/>
  <c r="N5" i="9"/>
  <c r="G6" i="10"/>
  <c r="N5" i="3"/>
  <c r="P5" i="3"/>
  <c r="N11" i="4"/>
  <c r="Q7" i="4" s="1"/>
  <c r="N3" i="5"/>
  <c r="N6" i="5"/>
  <c r="M13" i="5"/>
  <c r="M17" i="5"/>
  <c r="N15" i="5"/>
  <c r="M15" i="5"/>
  <c r="N5" i="6"/>
  <c r="M5" i="7"/>
  <c r="P4" i="7" s="1"/>
  <c r="F6" i="10"/>
  <c r="K6" i="10"/>
  <c r="I6" i="10"/>
  <c r="M5" i="6"/>
  <c r="M3" i="7"/>
  <c r="S4" i="2"/>
  <c r="N16" i="5"/>
  <c r="N14" i="5"/>
  <c r="M11" i="5"/>
  <c r="O4" i="2"/>
  <c r="N3" i="10"/>
  <c r="M3" i="10"/>
  <c r="M5" i="10"/>
  <c r="M5" i="8"/>
  <c r="M8" i="7"/>
  <c r="N4" i="6"/>
  <c r="M9" i="5"/>
  <c r="M3" i="11"/>
  <c r="M3" i="6"/>
  <c r="M6" i="4"/>
  <c r="Q4" i="2"/>
  <c r="Q3" i="2"/>
  <c r="M4" i="2"/>
  <c r="M5" i="2"/>
  <c r="R5" i="2"/>
  <c r="M11" i="2"/>
  <c r="M12" i="2"/>
  <c r="M13" i="2"/>
  <c r="R6" i="2" s="1"/>
  <c r="P3" i="5" l="1"/>
  <c r="Q3" i="4"/>
  <c r="Q4" i="8"/>
  <c r="Q5" i="8"/>
  <c r="Q4" i="5"/>
  <c r="P5" i="5"/>
  <c r="P6" i="4"/>
  <c r="Q7" i="3"/>
  <c r="P4" i="5"/>
  <c r="P6" i="5"/>
  <c r="Q3" i="5"/>
  <c r="Q6" i="5"/>
  <c r="P6" i="3"/>
  <c r="N6" i="10"/>
  <c r="R7" i="2"/>
  <c r="Q4" i="4"/>
  <c r="Q6" i="7"/>
  <c r="Q3" i="7"/>
  <c r="Q4" i="3"/>
  <c r="P4" i="3"/>
  <c r="P6" i="7"/>
  <c r="P3" i="3"/>
  <c r="Q5" i="4"/>
  <c r="P5" i="4"/>
  <c r="P3" i="7"/>
  <c r="S3" i="2"/>
  <c r="Q6" i="3"/>
  <c r="Q3" i="3"/>
  <c r="Q6" i="4"/>
  <c r="P4" i="4"/>
  <c r="P4" i="8"/>
  <c r="R3" i="2"/>
  <c r="F5" i="11"/>
  <c r="G5" i="11"/>
  <c r="H5" i="11"/>
  <c r="I5" i="11"/>
  <c r="J5" i="11"/>
  <c r="K5" i="11"/>
  <c r="L5" i="11"/>
  <c r="F6" i="9"/>
  <c r="G6" i="9"/>
  <c r="H6" i="9"/>
  <c r="I6" i="9"/>
  <c r="J6" i="9"/>
  <c r="K6" i="9"/>
  <c r="L6" i="9"/>
  <c r="F9" i="8"/>
  <c r="G9" i="8"/>
  <c r="I9" i="8"/>
  <c r="J9" i="8"/>
  <c r="K9" i="8"/>
  <c r="L9" i="8"/>
  <c r="F9" i="7"/>
  <c r="G9" i="7"/>
  <c r="H9" i="7"/>
  <c r="I9" i="7"/>
  <c r="J9" i="7"/>
  <c r="K9" i="7"/>
  <c r="L9" i="7"/>
  <c r="F7" i="6"/>
  <c r="G7" i="6"/>
  <c r="H7" i="6"/>
  <c r="I7" i="6"/>
  <c r="J7" i="6"/>
  <c r="K7" i="6"/>
  <c r="L7" i="6"/>
  <c r="F19" i="5"/>
  <c r="G19" i="5"/>
  <c r="H19" i="5"/>
  <c r="I19" i="5"/>
  <c r="J19" i="5"/>
  <c r="K19" i="5"/>
  <c r="L19" i="5"/>
  <c r="F12" i="4"/>
  <c r="G12" i="4"/>
  <c r="H12" i="4"/>
  <c r="I12" i="4"/>
  <c r="J12" i="4"/>
  <c r="K12" i="4"/>
  <c r="L12" i="4"/>
  <c r="F13" i="3"/>
  <c r="G13" i="3"/>
  <c r="H13" i="3"/>
  <c r="I13" i="3"/>
  <c r="J13" i="3"/>
  <c r="K13" i="3"/>
  <c r="L13" i="3"/>
  <c r="L14" i="2"/>
  <c r="K14" i="2"/>
  <c r="J14" i="2"/>
  <c r="I14" i="2"/>
  <c r="F14" i="2"/>
  <c r="N6" i="9" l="1"/>
  <c r="M5" i="11"/>
  <c r="N5" i="11"/>
  <c r="M6" i="10"/>
  <c r="M6" i="9"/>
  <c r="M9" i="8"/>
  <c r="N9" i="8"/>
  <c r="N9" i="7"/>
  <c r="M9" i="7"/>
  <c r="M7" i="6"/>
  <c r="N7" i="6"/>
  <c r="N19" i="5"/>
  <c r="M19" i="5"/>
  <c r="N13" i="3"/>
  <c r="M12" i="4"/>
  <c r="N12" i="4"/>
  <c r="M13" i="3"/>
  <c r="H14" i="2" l="1"/>
  <c r="M14" i="2" l="1"/>
  <c r="O14" i="2"/>
</calcChain>
</file>

<file path=xl/sharedStrings.xml><?xml version="1.0" encoding="utf-8"?>
<sst xmlns="http://schemas.openxmlformats.org/spreadsheetml/2006/main" count="654" uniqueCount="74">
  <si>
    <t>Unit Number</t>
  </si>
  <si>
    <t>Branch</t>
  </si>
  <si>
    <t>Size</t>
  </si>
  <si>
    <t>Class</t>
  </si>
  <si>
    <t>Description</t>
  </si>
  <si>
    <t>R</t>
  </si>
  <si>
    <t>B/T</t>
  </si>
  <si>
    <t>National 880C</t>
  </si>
  <si>
    <t>MANITEX  2264</t>
  </si>
  <si>
    <t>USTC 2500JBT</t>
  </si>
  <si>
    <t>T/C</t>
  </si>
  <si>
    <t>GROVE TMS540E</t>
  </si>
  <si>
    <t>L-B HTC8640HL</t>
  </si>
  <si>
    <t>GROVE TMS760E</t>
  </si>
  <si>
    <t>LINKBELT HTC8670</t>
  </si>
  <si>
    <t>GROVE TMS870B</t>
  </si>
  <si>
    <t>GROVE TMS800E</t>
  </si>
  <si>
    <t>Grove TSM900E</t>
  </si>
  <si>
    <t>A/T</t>
  </si>
  <si>
    <t>GROVE GMK5120B</t>
  </si>
  <si>
    <t>GROVE GMK5165</t>
  </si>
  <si>
    <t>GROVE GMK6350</t>
  </si>
  <si>
    <t>GROVE GMK7550</t>
  </si>
  <si>
    <t>A</t>
  </si>
  <si>
    <t>TEREX 4792</t>
  </si>
  <si>
    <t>NATIONAL 14110</t>
  </si>
  <si>
    <t>HTC8640  HL</t>
  </si>
  <si>
    <t>GROVE AT5540</t>
  </si>
  <si>
    <t>HTC8650II</t>
  </si>
  <si>
    <t>LIEBHERR LTM1060/2</t>
  </si>
  <si>
    <t>GROVE TMS900E 1D</t>
  </si>
  <si>
    <t>LINKBELT HC278H</t>
  </si>
  <si>
    <t>LIEBHERR LTM1250/1</t>
  </si>
  <si>
    <t>LIEBHERR LTM1300/1</t>
  </si>
  <si>
    <t>B</t>
  </si>
  <si>
    <t>GROVE TMS500E</t>
  </si>
  <si>
    <t>LINKBELT HTC8650</t>
  </si>
  <si>
    <t>LINKBELT HTC8670 LB</t>
  </si>
  <si>
    <t>GROVE/ TMS800E    708</t>
  </si>
  <si>
    <t>LIEBHERR LTM1120/1</t>
  </si>
  <si>
    <t>P</t>
  </si>
  <si>
    <t>USTC 2500 JBT</t>
  </si>
  <si>
    <t>TEREX T340XL</t>
  </si>
  <si>
    <t>LINKBELT HTC8670LB</t>
  </si>
  <si>
    <t>LINKBELT HTC8675II</t>
  </si>
  <si>
    <t>GROVE TMS900E</t>
  </si>
  <si>
    <t>DEMAG AC140</t>
  </si>
  <si>
    <t>DEMAG AC535</t>
  </si>
  <si>
    <t>F</t>
  </si>
  <si>
    <t>Company Total</t>
  </si>
  <si>
    <t>Billing $</t>
  </si>
  <si>
    <t>total hours</t>
  </si>
  <si>
    <t>Billing Hrs</t>
  </si>
  <si>
    <t>Total Cost</t>
  </si>
  <si>
    <t>Labor $</t>
  </si>
  <si>
    <t>Labor Hrs</t>
  </si>
  <si>
    <t>Mat &amp; Other</t>
  </si>
  <si>
    <t xml:space="preserve">Billing average </t>
  </si>
  <si>
    <t xml:space="preserve">Average Ton </t>
  </si>
  <si>
    <t>Billing Average</t>
  </si>
  <si>
    <t>Average Billing</t>
  </si>
  <si>
    <t>Average Hourly Billing</t>
  </si>
  <si>
    <t>Average Hourly Cost</t>
  </si>
  <si>
    <t>Cost average</t>
  </si>
  <si>
    <t>Average Cost</t>
  </si>
  <si>
    <t>Cost Average</t>
  </si>
  <si>
    <t>Average Hourly billing</t>
  </si>
  <si>
    <t>LIEBHERR LTM1250/6.1</t>
  </si>
  <si>
    <t>sold</t>
  </si>
  <si>
    <t>HTC8670 LB</t>
  </si>
  <si>
    <t>DEMAG AC160-2</t>
  </si>
  <si>
    <t>Moved to Portsmouth</t>
  </si>
  <si>
    <t>Sold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</si>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</sst>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5" fontId="0" fillId="0" borderId="9" xfId="1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5" xfId="0" applyNumberFormat="1" applyFont="1" applyBorder="1" applyAlignment="1">
      <alignment horizontal="right" wrapText="1"/>
    </xf>
    <xf numFmtId="165" fontId="0" fillId="0" borderId="5" xfId="1" applyNumberFormat="1" applyFont="1" applyBorder="1" applyAlignment="1">
      <alignment horizontal="center" wrapText="1"/>
    </xf>
    <xf numFmtId="165" fontId="0" fillId="0" borderId="9" xfId="1" applyNumberFormat="1" applyFont="1" applyBorder="1"/>
    <xf numFmtId="1" fontId="0" fillId="0" borderId="5" xfId="0" applyNumberFormat="1" applyBorder="1"/>
    <xf numFmtId="165" fontId="4" fillId="2" borderId="9" xfId="1" applyNumberFormat="1" applyFont="1" applyFill="1" applyBorder="1"/>
    <xf numFmtId="165" fontId="4" fillId="2" borderId="5" xfId="1" applyNumberFormat="1" applyFont="1" applyFill="1" applyBorder="1"/>
    <xf numFmtId="165" fontId="4" fillId="2" borderId="10" xfId="1" applyNumberFormat="1" applyFont="1" applyFill="1" applyBorder="1"/>
    <xf numFmtId="165" fontId="0" fillId="3" borderId="9" xfId="1" applyNumberFormat="1" applyFont="1" applyFill="1" applyBorder="1"/>
    <xf numFmtId="165" fontId="4" fillId="2" borderId="5" xfId="0" applyNumberFormat="1" applyFont="1" applyFill="1" applyBorder="1"/>
    <xf numFmtId="1" fontId="4" fillId="2" borderId="5" xfId="0" applyNumberFormat="1" applyFont="1" applyFill="1" applyBorder="1"/>
    <xf numFmtId="165" fontId="0" fillId="0" borderId="0" xfId="1" applyNumberFormat="1" applyFont="1"/>
    <xf numFmtId="1" fontId="0" fillId="0" borderId="0" xfId="0" applyNumberFormat="1"/>
    <xf numFmtId="165" fontId="0" fillId="0" borderId="10" xfId="1" applyNumberFormat="1" applyFont="1" applyBorder="1" applyAlignment="1">
      <alignment horizontal="center" wrapText="1"/>
    </xf>
    <xf numFmtId="1" fontId="0" fillId="0" borderId="0" xfId="1" applyNumberFormat="1" applyFont="1"/>
    <xf numFmtId="0" fontId="0" fillId="0" borderId="6" xfId="0" applyBorder="1" applyAlignment="1">
      <alignment horizontal="center" wrapText="1"/>
    </xf>
    <xf numFmtId="0" fontId="0" fillId="0" borderId="13" xfId="0" applyNumberFormat="1" applyBorder="1"/>
    <xf numFmtId="165" fontId="0" fillId="0" borderId="14" xfId="1" applyNumberFormat="1" applyFont="1" applyFill="1" applyBorder="1" applyAlignment="1">
      <alignment horizontal="center" wrapText="1"/>
    </xf>
    <xf numFmtId="1" fontId="0" fillId="0" borderId="14" xfId="1" applyNumberFormat="1" applyFont="1" applyFill="1" applyBorder="1" applyAlignment="1">
      <alignment horizontal="center" wrapText="1"/>
    </xf>
    <xf numFmtId="0" fontId="0" fillId="0" borderId="14" xfId="0" applyBorder="1"/>
    <xf numFmtId="1" fontId="0" fillId="0" borderId="14" xfId="0" applyNumberFormat="1" applyBorder="1"/>
    <xf numFmtId="165" fontId="0" fillId="0" borderId="14" xfId="0" applyNumberFormat="1" applyBorder="1"/>
    <xf numFmtId="166" fontId="0" fillId="0" borderId="0" xfId="1" applyNumberFormat="1" applyFont="1"/>
    <xf numFmtId="165" fontId="0" fillId="0" borderId="14" xfId="1" applyNumberFormat="1" applyFont="1" applyBorder="1"/>
    <xf numFmtId="165" fontId="0" fillId="0" borderId="15" xfId="1" applyNumberFormat="1" applyFont="1" applyBorder="1" applyAlignment="1">
      <alignment horizontal="center" wrapText="1"/>
    </xf>
    <xf numFmtId="165" fontId="4" fillId="2" borderId="15" xfId="1" applyNumberFormat="1" applyFont="1" applyFill="1" applyBorder="1"/>
    <xf numFmtId="165" fontId="0" fillId="0" borderId="14" xfId="1" applyNumberFormat="1" applyFont="1" applyFill="1" applyBorder="1"/>
    <xf numFmtId="165" fontId="0" fillId="0" borderId="9" xfId="1" applyNumberFormat="1" applyFont="1" applyFill="1" applyBorder="1" applyAlignment="1">
      <alignment horizontal="center" wrapText="1"/>
    </xf>
    <xf numFmtId="166" fontId="0" fillId="0" borderId="9" xfId="1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NumberFormat="1" applyBorder="1"/>
    <xf numFmtId="165" fontId="4" fillId="2" borderId="15" xfId="0" applyNumberFormat="1" applyFont="1" applyFill="1" applyBorder="1"/>
    <xf numFmtId="0" fontId="0" fillId="0" borderId="17" xfId="0" applyBorder="1"/>
    <xf numFmtId="165" fontId="0" fillId="0" borderId="17" xfId="1" applyNumberFormat="1" applyFont="1" applyFill="1" applyBorder="1" applyAlignment="1">
      <alignment horizontal="center" wrapText="1"/>
    </xf>
    <xf numFmtId="165" fontId="0" fillId="0" borderId="17" xfId="1" applyNumberFormat="1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18" xfId="1" applyNumberFormat="1" applyFont="1" applyBorder="1" applyAlignment="1">
      <alignment horizontal="center" wrapText="1"/>
    </xf>
    <xf numFmtId="165" fontId="0" fillId="0" borderId="19" xfId="1" applyNumberFormat="1" applyFont="1" applyBorder="1" applyAlignment="1">
      <alignment horizontal="center" wrapText="1"/>
    </xf>
    <xf numFmtId="164" fontId="5" fillId="2" borderId="24" xfId="0" applyNumberFormat="1" applyFont="1" applyFill="1" applyBorder="1" applyAlignment="1" applyProtection="1">
      <alignment horizontal="center" vertical="center"/>
    </xf>
    <xf numFmtId="165" fontId="4" fillId="2" borderId="18" xfId="0" applyNumberFormat="1" applyFont="1" applyFill="1" applyBorder="1"/>
    <xf numFmtId="164" fontId="5" fillId="0" borderId="18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</xf>
    <xf numFmtId="165" fontId="4" fillId="2" borderId="18" xfId="1" applyNumberFormat="1" applyFont="1" applyFill="1" applyBorder="1"/>
    <xf numFmtId="165" fontId="4" fillId="2" borderId="19" xfId="1" applyNumberFormat="1" applyFont="1" applyFill="1" applyBorder="1"/>
    <xf numFmtId="1" fontId="0" fillId="0" borderId="18" xfId="0" applyNumberFormat="1" applyBorder="1"/>
    <xf numFmtId="1" fontId="4" fillId="2" borderId="18" xfId="0" applyNumberFormat="1" applyFont="1" applyFill="1" applyBorder="1"/>
    <xf numFmtId="1" fontId="0" fillId="0" borderId="18" xfId="1" applyNumberFormat="1" applyFont="1" applyBorder="1"/>
    <xf numFmtId="165" fontId="0" fillId="0" borderId="23" xfId="1" applyNumberFormat="1" applyFont="1" applyBorder="1"/>
    <xf numFmtId="165" fontId="0" fillId="0" borderId="23" xfId="1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0" fillId="0" borderId="18" xfId="0" applyNumberFormat="1" applyFont="1" applyBorder="1" applyAlignment="1">
      <alignment horizontal="right" wrapText="1"/>
    </xf>
    <xf numFmtId="167" fontId="0" fillId="0" borderId="0" xfId="2" applyNumberFormat="1" applyFont="1"/>
    <xf numFmtId="167" fontId="0" fillId="0" borderId="18" xfId="2" applyNumberFormat="1" applyFont="1" applyBorder="1"/>
    <xf numFmtId="0" fontId="4" fillId="2" borderId="26" xfId="0" applyFont="1" applyFill="1" applyBorder="1" applyAlignment="1">
      <alignment horizontal="center" vertical="center"/>
    </xf>
    <xf numFmtId="167" fontId="0" fillId="0" borderId="5" xfId="2" applyNumberFormat="1" applyFont="1" applyBorder="1" applyAlignment="1">
      <alignment horizontal="right" wrapText="1"/>
    </xf>
    <xf numFmtId="167" fontId="0" fillId="0" borderId="18" xfId="2" applyNumberFormat="1" applyFont="1" applyBorder="1" applyAlignment="1">
      <alignment horizontal="right" wrapText="1"/>
    </xf>
    <xf numFmtId="167" fontId="0" fillId="0" borderId="5" xfId="2" applyNumberFormat="1" applyFont="1" applyBorder="1"/>
    <xf numFmtId="167" fontId="4" fillId="2" borderId="5" xfId="2" applyNumberFormat="1" applyFont="1" applyFill="1" applyBorder="1"/>
    <xf numFmtId="167" fontId="4" fillId="2" borderId="18" xfId="2" applyNumberFormat="1" applyFont="1" applyFill="1" applyBorder="1"/>
    <xf numFmtId="0" fontId="4" fillId="2" borderId="27" xfId="0" applyFont="1" applyFill="1" applyBorder="1" applyAlignment="1">
      <alignment horizontal="center" vertical="center"/>
    </xf>
    <xf numFmtId="165" fontId="0" fillId="0" borderId="18" xfId="1" applyNumberFormat="1" applyFont="1" applyBorder="1" applyAlignment="1">
      <alignment horizontal="right" wrapText="1"/>
    </xf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44" fontId="0" fillId="0" borderId="23" xfId="0" applyNumberFormat="1" applyBorder="1" applyAlignment="1">
      <alignment horizontal="center" wrapText="1"/>
    </xf>
    <xf numFmtId="0" fontId="0" fillId="0" borderId="28" xfId="0" applyNumberFormat="1" applyBorder="1"/>
    <xf numFmtId="0" fontId="0" fillId="0" borderId="29" xfId="0" applyNumberFormat="1" applyBorder="1"/>
    <xf numFmtId="0" fontId="0" fillId="3" borderId="29" xfId="0" applyNumberFormat="1" applyFill="1" applyBorder="1"/>
    <xf numFmtId="0" fontId="4" fillId="0" borderId="23" xfId="0" applyNumberFormat="1" applyFont="1" applyFill="1" applyBorder="1"/>
    <xf numFmtId="0" fontId="4" fillId="0" borderId="23" xfId="0" applyFont="1" applyFill="1" applyBorder="1"/>
    <xf numFmtId="165" fontId="0" fillId="0" borderId="23" xfId="0" applyNumberFormat="1" applyFont="1" applyFill="1" applyBorder="1"/>
    <xf numFmtId="165" fontId="6" fillId="0" borderId="9" xfId="1" applyNumberFormat="1" applyFont="1" applyFill="1" applyBorder="1"/>
    <xf numFmtId="165" fontId="6" fillId="0" borderId="18" xfId="1" applyNumberFormat="1" applyFont="1" applyFill="1" applyBorder="1"/>
    <xf numFmtId="165" fontId="6" fillId="0" borderId="19" xfId="1" applyNumberFormat="1" applyFont="1" applyFill="1" applyBorder="1"/>
    <xf numFmtId="167" fontId="6" fillId="0" borderId="18" xfId="2" applyNumberFormat="1" applyFont="1" applyFill="1" applyBorder="1"/>
    <xf numFmtId="167" fontId="0" fillId="0" borderId="18" xfId="2" applyNumberFormat="1" applyFont="1" applyBorder="1" applyAlignment="1">
      <alignment horizontal="center" wrapText="1"/>
    </xf>
    <xf numFmtId="0" fontId="0" fillId="0" borderId="11" xfId="0" applyNumberFormat="1" applyBorder="1"/>
    <xf numFmtId="165" fontId="0" fillId="0" borderId="18" xfId="1" applyNumberFormat="1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/>
    <xf numFmtId="1" fontId="4" fillId="0" borderId="18" xfId="0" applyNumberFormat="1" applyFont="1" applyFill="1" applyBorder="1" applyAlignment="1">
      <alignment horizontal="right"/>
    </xf>
    <xf numFmtId="165" fontId="4" fillId="0" borderId="18" xfId="0" applyNumberFormat="1" applyFont="1" applyFill="1" applyBorder="1"/>
    <xf numFmtId="1" fontId="4" fillId="0" borderId="24" xfId="0" applyNumberFormat="1" applyFont="1" applyFill="1" applyBorder="1" applyAlignment="1">
      <alignment horizontal="right"/>
    </xf>
    <xf numFmtId="0" fontId="4" fillId="0" borderId="9" xfId="0" applyFont="1" applyFill="1" applyBorder="1"/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1" fontId="6" fillId="0" borderId="18" xfId="0" applyNumberFormat="1" applyFont="1" applyFill="1" applyBorder="1"/>
    <xf numFmtId="167" fontId="0" fillId="3" borderId="18" xfId="2" applyNumberFormat="1" applyFont="1" applyFill="1" applyBorder="1"/>
    <xf numFmtId="0" fontId="0" fillId="0" borderId="31" xfId="0" applyBorder="1"/>
    <xf numFmtId="165" fontId="0" fillId="0" borderId="9" xfId="1" applyNumberFormat="1" applyFont="1" applyFill="1" applyBorder="1"/>
    <xf numFmtId="165" fontId="0" fillId="0" borderId="19" xfId="1" applyNumberFormat="1" applyFont="1" applyFill="1" applyBorder="1"/>
    <xf numFmtId="1" fontId="0" fillId="3" borderId="18" xfId="1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0" fontId="0" fillId="0" borderId="34" xfId="0" applyNumberFormat="1" applyBorder="1"/>
    <xf numFmtId="165" fontId="0" fillId="0" borderId="22" xfId="1" applyNumberFormat="1" applyFont="1" applyBorder="1"/>
    <xf numFmtId="165" fontId="0" fillId="0" borderId="3" xfId="1" applyNumberFormat="1" applyFont="1" applyBorder="1"/>
    <xf numFmtId="167" fontId="0" fillId="0" borderId="3" xfId="2" applyNumberFormat="1" applyFont="1" applyBorder="1"/>
    <xf numFmtId="165" fontId="0" fillId="0" borderId="35" xfId="1" applyNumberFormat="1" applyFont="1" applyBorder="1"/>
    <xf numFmtId="167" fontId="0" fillId="0" borderId="18" xfId="2" applyNumberFormat="1" applyFont="1" applyFill="1" applyBorder="1"/>
    <xf numFmtId="167" fontId="0" fillId="0" borderId="18" xfId="0" applyNumberFormat="1" applyBorder="1"/>
    <xf numFmtId="167" fontId="0" fillId="0" borderId="36" xfId="0" applyNumberFormat="1" applyBorder="1"/>
    <xf numFmtId="167" fontId="0" fillId="3" borderId="36" xfId="0" applyNumberFormat="1" applyFill="1" applyBorder="1"/>
    <xf numFmtId="0" fontId="0" fillId="0" borderId="37" xfId="0" applyNumberFormat="1" applyBorder="1"/>
    <xf numFmtId="167" fontId="0" fillId="0" borderId="25" xfId="2" applyNumberFormat="1" applyFont="1" applyFill="1" applyBorder="1"/>
    <xf numFmtId="1" fontId="0" fillId="0" borderId="18" xfId="1" applyNumberFormat="1" applyFont="1" applyFill="1" applyBorder="1"/>
    <xf numFmtId="1" fontId="0" fillId="0" borderId="18" xfId="2" applyNumberFormat="1" applyFont="1" applyFill="1" applyBorder="1"/>
    <xf numFmtId="167" fontId="0" fillId="0" borderId="11" xfId="2" applyNumberFormat="1" applyFont="1" applyFill="1" applyBorder="1"/>
    <xf numFmtId="165" fontId="4" fillId="0" borderId="9" xfId="1" applyNumberFormat="1" applyFont="1" applyFill="1" applyBorder="1"/>
    <xf numFmtId="165" fontId="4" fillId="0" borderId="5" xfId="0" applyNumberFormat="1" applyFont="1" applyFill="1" applyBorder="1"/>
    <xf numFmtId="165" fontId="4" fillId="0" borderId="18" xfId="1" applyNumberFormat="1" applyFont="1" applyFill="1" applyBorder="1"/>
    <xf numFmtId="165" fontId="4" fillId="0" borderId="10" xfId="1" applyNumberFormat="1" applyFont="1" applyFill="1" applyBorder="1"/>
    <xf numFmtId="165" fontId="4" fillId="0" borderId="19" xfId="1" applyNumberFormat="1" applyFont="1" applyFill="1" applyBorder="1"/>
    <xf numFmtId="166" fontId="0" fillId="3" borderId="18" xfId="1" applyNumberFormat="1" applyFont="1" applyFill="1" applyBorder="1"/>
    <xf numFmtId="167" fontId="4" fillId="0" borderId="18" xfId="2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BTs!$M$2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BTs!$A$3:$A$13</c:f>
              <c:numCache>
                <c:formatCode>General</c:formatCode>
                <c:ptCount val="11"/>
                <c:pt idx="0">
                  <c:v>210</c:v>
                </c:pt>
                <c:pt idx="1">
                  <c:v>223</c:v>
                </c:pt>
                <c:pt idx="2">
                  <c:v>254</c:v>
                </c:pt>
                <c:pt idx="3">
                  <c:v>9925</c:v>
                </c:pt>
                <c:pt idx="4">
                  <c:v>231</c:v>
                </c:pt>
                <c:pt idx="5" formatCode="General_)">
                  <c:v>330</c:v>
                </c:pt>
                <c:pt idx="6">
                  <c:v>232</c:v>
                </c:pt>
                <c:pt idx="7">
                  <c:v>230</c:v>
                </c:pt>
                <c:pt idx="8">
                  <c:v>253</c:v>
                </c:pt>
                <c:pt idx="9" formatCode="General_)">
                  <c:v>9932</c:v>
                </c:pt>
                <c:pt idx="10" formatCode="General_)">
                  <c:v>9935</c:v>
                </c:pt>
              </c:numCache>
            </c:numRef>
          </c:cat>
          <c:val>
            <c:numRef>
              <c:f>BTs!$M$3:$M$14</c:f>
              <c:numCache>
                <c:formatCode>_("$"* #,##0_);_("$"* \(#,##0\);_("$"* "-"??_);_(@_)</c:formatCode>
                <c:ptCount val="12"/>
                <c:pt idx="1">
                  <c:v>89.147849462365585</c:v>
                </c:pt>
                <c:pt idx="2">
                  <c:v>77.239215686274505</c:v>
                </c:pt>
                <c:pt idx="3">
                  <c:v>65.228782287822881</c:v>
                </c:pt>
                <c:pt idx="4">
                  <c:v>0</c:v>
                </c:pt>
                <c:pt idx="5">
                  <c:v>155.73648648648648</c:v>
                </c:pt>
                <c:pt idx="6">
                  <c:v>121.92660550458716</c:v>
                </c:pt>
                <c:pt idx="7">
                  <c:v>0</c:v>
                </c:pt>
                <c:pt idx="8">
                  <c:v>81.223684210526315</c:v>
                </c:pt>
                <c:pt idx="9">
                  <c:v>91.540729819388105</c:v>
                </c:pt>
                <c:pt idx="10">
                  <c:v>194.33333333333334</c:v>
                </c:pt>
                <c:pt idx="11">
                  <c:v>92.565378560909963</c:v>
                </c:pt>
              </c:numCache>
            </c:numRef>
          </c:val>
        </c:ser>
        <c:ser>
          <c:idx val="1"/>
          <c:order val="1"/>
          <c:tx>
            <c:strRef>
              <c:f>BTs!$O$2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1.769911298874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0973447730303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BTs!$O$3:$O$14</c:f>
              <c:numCache>
                <c:formatCode>_("$"* #,##0_);_("$"* \(#,##0\);_("$"* "-"??_);_(@_)</c:formatCode>
                <c:ptCount val="12"/>
                <c:pt idx="1">
                  <c:v>44.051129032258068</c:v>
                </c:pt>
                <c:pt idx="2">
                  <c:v>42.13364705882352</c:v>
                </c:pt>
                <c:pt idx="3">
                  <c:v>67.371660516605175</c:v>
                </c:pt>
                <c:pt idx="4">
                  <c:v>0</c:v>
                </c:pt>
                <c:pt idx="5">
                  <c:v>144.2118918918919</c:v>
                </c:pt>
                <c:pt idx="6">
                  <c:v>54.487981651376153</c:v>
                </c:pt>
                <c:pt idx="7">
                  <c:v>0</c:v>
                </c:pt>
                <c:pt idx="8">
                  <c:v>69.092894736842112</c:v>
                </c:pt>
                <c:pt idx="9">
                  <c:v>73.637154441577579</c:v>
                </c:pt>
                <c:pt idx="10">
                  <c:v>311.98962962962969</c:v>
                </c:pt>
                <c:pt idx="11">
                  <c:v>78.178692936576454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52128"/>
        <c:axId val="163953664"/>
      </c:barChart>
      <c:catAx>
        <c:axId val="1639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953664"/>
        <c:crosses val="autoZero"/>
        <c:auto val="1"/>
        <c:lblAlgn val="ctr"/>
        <c:lblOffset val="100"/>
        <c:noMultiLvlLbl val="0"/>
      </c:catAx>
      <c:valAx>
        <c:axId val="1639536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395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'120 &amp; 150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4.166666666666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'120 &amp; 150 ton'!$A$3:$A$8</c:f>
              <c:numCache>
                <c:formatCode>General</c:formatCode>
                <c:ptCount val="6"/>
                <c:pt idx="0">
                  <c:v>1209</c:v>
                </c:pt>
                <c:pt idx="1">
                  <c:v>1215</c:v>
                </c:pt>
                <c:pt idx="2" formatCode="General_)">
                  <c:v>1216</c:v>
                </c:pt>
                <c:pt idx="3" formatCode="General_)">
                  <c:v>1206</c:v>
                </c:pt>
                <c:pt idx="4" formatCode="General_)">
                  <c:v>1217</c:v>
                </c:pt>
                <c:pt idx="5" formatCode="General_)">
                  <c:v>1218</c:v>
                </c:pt>
              </c:numCache>
            </c:numRef>
          </c:cat>
          <c:val>
            <c:numRef>
              <c:f>'120 &amp; 150 ton'!$M$3:$M$9</c:f>
              <c:numCache>
                <c:formatCode>_("$"* #,##0_);_("$"* \(#,##0\);_("$"* "-"??_);_(@_)</c:formatCode>
                <c:ptCount val="7"/>
                <c:pt idx="0">
                  <c:v>407.05095541401272</c:v>
                </c:pt>
                <c:pt idx="1">
                  <c:v>387.11656441717793</c:v>
                </c:pt>
                <c:pt idx="2">
                  <c:v>316.30902654867253</c:v>
                </c:pt>
                <c:pt idx="3">
                  <c:v>539.33157894736837</c:v>
                </c:pt>
                <c:pt idx="4">
                  <c:v>233.9148148148148</c:v>
                </c:pt>
                <c:pt idx="5">
                  <c:v>284.02390438247011</c:v>
                </c:pt>
                <c:pt idx="6">
                  <c:v>340.37591468416736</c:v>
                </c:pt>
              </c:numCache>
            </c:numRef>
          </c:val>
        </c:ser>
        <c:ser>
          <c:idx val="1"/>
          <c:order val="1"/>
          <c:tx>
            <c:strRef>
              <c:f>'120 &amp; 150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'120 &amp; 150 ton'!$N$3:$N$9</c:f>
              <c:numCache>
                <c:formatCode>_("$"* #,##0_);_("$"* \(#,##0\);_("$"* "-"??_);_(@_)</c:formatCode>
                <c:ptCount val="7"/>
                <c:pt idx="0">
                  <c:v>125.12993630573247</c:v>
                </c:pt>
                <c:pt idx="1">
                  <c:v>141.01901840490797</c:v>
                </c:pt>
                <c:pt idx="2">
                  <c:v>116.64274336283185</c:v>
                </c:pt>
                <c:pt idx="3">
                  <c:v>169.66552631578949</c:v>
                </c:pt>
                <c:pt idx="4">
                  <c:v>133.43303703703702</c:v>
                </c:pt>
                <c:pt idx="5">
                  <c:v>114.75569721115538</c:v>
                </c:pt>
                <c:pt idx="6">
                  <c:v>130.93726004922067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63488"/>
        <c:axId val="165665024"/>
      </c:barChart>
      <c:catAx>
        <c:axId val="165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65024"/>
        <c:crosses val="autoZero"/>
        <c:auto val="1"/>
        <c:lblAlgn val="ctr"/>
        <c:lblOffset val="100"/>
        <c:noMultiLvlLbl val="0"/>
      </c:catAx>
      <c:valAx>
        <c:axId val="16566502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66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'120 &amp; 150 ton'!$P$2</c:f>
              <c:strCache>
                <c:ptCount val="1"/>
                <c:pt idx="0">
                  <c:v>Average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'120 &amp; 150 ton'!$O$3:$O$6</c:f>
              <c:strCache>
                <c:ptCount val="4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P</c:v>
                </c:pt>
              </c:strCache>
            </c:strRef>
          </c:cat>
          <c:val>
            <c:numRef>
              <c:f>'120 &amp; 150 ton'!$P$3:$P$6</c:f>
              <c:numCache>
                <c:formatCode>_("$"* #,##0_);_("$"* \(#,##0\);_("$"* "-"??_);_(@_)</c:formatCode>
                <c:ptCount val="4"/>
                <c:pt idx="0">
                  <c:v>397.08375991559535</c:v>
                </c:pt>
                <c:pt idx="1">
                  <c:v>316.30902654867253</c:v>
                </c:pt>
                <c:pt idx="2">
                  <c:v>539.33157894736837</c:v>
                </c:pt>
                <c:pt idx="3">
                  <c:v>258.96935959864243</c:v>
                </c:pt>
              </c:numCache>
            </c:numRef>
          </c:val>
        </c:ser>
        <c:ser>
          <c:idx val="1"/>
          <c:order val="1"/>
          <c:tx>
            <c:strRef>
              <c:f>'120 &amp; 150 ton'!$Q$2</c:f>
              <c:strCache>
                <c:ptCount val="1"/>
                <c:pt idx="0">
                  <c:v>Average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'120 &amp; 150 ton'!$Q$3:$Q$6</c:f>
              <c:numCache>
                <c:formatCode>_("$"* #,##0_);_("$"* \(#,##0\);_("$"* "-"??_);_(@_)</c:formatCode>
                <c:ptCount val="4"/>
                <c:pt idx="0">
                  <c:v>133.07447735532023</c:v>
                </c:pt>
                <c:pt idx="1">
                  <c:v>116.64274336283185</c:v>
                </c:pt>
                <c:pt idx="2">
                  <c:v>169.66552631578949</c:v>
                </c:pt>
                <c:pt idx="3">
                  <c:v>124.09436712409621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61792"/>
        <c:axId val="166171776"/>
      </c:barChart>
      <c:catAx>
        <c:axId val="16616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1776"/>
        <c:crosses val="autoZero"/>
        <c:auto val="1"/>
        <c:lblAlgn val="ctr"/>
        <c:lblOffset val="100"/>
        <c:noMultiLvlLbl val="0"/>
      </c:catAx>
      <c:valAx>
        <c:axId val="1661717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616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'165-200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'165-200 ton'!$A$3:$A$8</c:f>
              <c:numCache>
                <c:formatCode>General_)</c:formatCode>
                <c:ptCount val="6"/>
                <c:pt idx="0" formatCode="General">
                  <c:v>1651</c:v>
                </c:pt>
                <c:pt idx="1">
                  <c:v>1650</c:v>
                </c:pt>
                <c:pt idx="2">
                  <c:v>1652</c:v>
                </c:pt>
                <c:pt idx="3">
                  <c:v>1700</c:v>
                </c:pt>
                <c:pt idx="4">
                  <c:v>2005</c:v>
                </c:pt>
                <c:pt idx="5">
                  <c:v>2009</c:v>
                </c:pt>
              </c:numCache>
            </c:numRef>
          </c:cat>
          <c:val>
            <c:numRef>
              <c:f>'165-200 ton'!$M$3:$M$9</c:f>
              <c:numCache>
                <c:formatCode>_("$"* #,##0_);_("$"* \(#,##0\);_("$"* "-"??_);_(@_)</c:formatCode>
                <c:ptCount val="7"/>
                <c:pt idx="0">
                  <c:v>278.22768670309654</c:v>
                </c:pt>
                <c:pt idx="1">
                  <c:v>334.53571428571428</c:v>
                </c:pt>
                <c:pt idx="2">
                  <c:v>415.46324528301886</c:v>
                </c:pt>
                <c:pt idx="3">
                  <c:v>303.70053475935828</c:v>
                </c:pt>
                <c:pt idx="4">
                  <c:v>445.35</c:v>
                </c:pt>
                <c:pt idx="5">
                  <c:v>490.39408866995075</c:v>
                </c:pt>
                <c:pt idx="6">
                  <c:v>324.69290809327845</c:v>
                </c:pt>
              </c:numCache>
            </c:numRef>
          </c:val>
        </c:ser>
        <c:ser>
          <c:idx val="1"/>
          <c:order val="1"/>
          <c:tx>
            <c:strRef>
              <c:f>'165-200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'165-200 ton'!$A$3:$A$8</c:f>
              <c:numCache>
                <c:formatCode>General_)</c:formatCode>
                <c:ptCount val="6"/>
                <c:pt idx="0" formatCode="General">
                  <c:v>1651</c:v>
                </c:pt>
                <c:pt idx="1">
                  <c:v>1650</c:v>
                </c:pt>
                <c:pt idx="2">
                  <c:v>1652</c:v>
                </c:pt>
                <c:pt idx="3">
                  <c:v>1700</c:v>
                </c:pt>
                <c:pt idx="4">
                  <c:v>2005</c:v>
                </c:pt>
                <c:pt idx="5">
                  <c:v>2009</c:v>
                </c:pt>
              </c:numCache>
            </c:numRef>
          </c:cat>
          <c:val>
            <c:numRef>
              <c:f>'165-200 ton'!$N$3:$N$9</c:f>
              <c:numCache>
                <c:formatCode>_("$"* #,##0_);_("$"* \(#,##0\);_("$"* "-"??_);_(@_)</c:formatCode>
                <c:ptCount val="7"/>
                <c:pt idx="0">
                  <c:v>49.298979963570126</c:v>
                </c:pt>
                <c:pt idx="1">
                  <c:v>141.69066666666666</c:v>
                </c:pt>
                <c:pt idx="2">
                  <c:v>137.10581132075473</c:v>
                </c:pt>
                <c:pt idx="3">
                  <c:v>115.87898395721925</c:v>
                </c:pt>
                <c:pt idx="4">
                  <c:v>337.14066666666673</c:v>
                </c:pt>
                <c:pt idx="5">
                  <c:v>99.471625615763557</c:v>
                </c:pt>
                <c:pt idx="6">
                  <c:v>107.48998628257887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47744"/>
        <c:axId val="166457728"/>
      </c:barChart>
      <c:catAx>
        <c:axId val="166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457728"/>
        <c:crosses val="autoZero"/>
        <c:auto val="1"/>
        <c:lblAlgn val="ctr"/>
        <c:lblOffset val="100"/>
        <c:noMultiLvlLbl val="0"/>
      </c:catAx>
      <c:valAx>
        <c:axId val="16645772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6447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'165-200 ton'!$P$2</c:f>
              <c:strCache>
                <c:ptCount val="1"/>
                <c:pt idx="0">
                  <c:v>Average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'165-200 ton'!$O$3:$O$5</c:f>
              <c:strCache>
                <c:ptCount val="3"/>
                <c:pt idx="0">
                  <c:v>R</c:v>
                </c:pt>
                <c:pt idx="1">
                  <c:v>A</c:v>
                </c:pt>
                <c:pt idx="2">
                  <c:v>P</c:v>
                </c:pt>
              </c:strCache>
            </c:strRef>
          </c:cat>
          <c:val>
            <c:numRef>
              <c:f>'165-200 ton'!$P$3:$P$5</c:f>
              <c:numCache>
                <c:formatCode>_("$"* #,##0_);_("$"* \(#,##0\);_("$"* "-"??_);_(@_)</c:formatCode>
                <c:ptCount val="3"/>
                <c:pt idx="0">
                  <c:v>278.22768670309654</c:v>
                </c:pt>
                <c:pt idx="1">
                  <c:v>374.9994797843666</c:v>
                </c:pt>
                <c:pt idx="2">
                  <c:v>413.1482078097697</c:v>
                </c:pt>
              </c:numCache>
            </c:numRef>
          </c:val>
        </c:ser>
        <c:ser>
          <c:idx val="1"/>
          <c:order val="1"/>
          <c:tx>
            <c:strRef>
              <c:f>'165-200 ton'!$Q$2</c:f>
              <c:strCache>
                <c:ptCount val="1"/>
                <c:pt idx="0">
                  <c:v>Average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'165-200 ton'!$O$3:$O$5</c:f>
              <c:strCache>
                <c:ptCount val="3"/>
                <c:pt idx="0">
                  <c:v>R</c:v>
                </c:pt>
                <c:pt idx="1">
                  <c:v>A</c:v>
                </c:pt>
                <c:pt idx="2">
                  <c:v>P</c:v>
                </c:pt>
              </c:strCache>
            </c:strRef>
          </c:cat>
          <c:val>
            <c:numRef>
              <c:f>'165-200 ton'!$Q$3:$Q$5</c:f>
              <c:numCache>
                <c:formatCode>_("$"* #,##0_);_("$"* \(#,##0\);_("$"* "-"??_);_(@_)</c:formatCode>
                <c:ptCount val="3"/>
                <c:pt idx="0">
                  <c:v>49.298979963570126</c:v>
                </c:pt>
                <c:pt idx="1">
                  <c:v>139.39823899371069</c:v>
                </c:pt>
                <c:pt idx="2">
                  <c:v>184.16375874654986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37408"/>
        <c:axId val="166738944"/>
      </c:barChart>
      <c:catAx>
        <c:axId val="16673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6738944"/>
        <c:crosses val="autoZero"/>
        <c:auto val="1"/>
        <c:lblAlgn val="ctr"/>
        <c:lblOffset val="100"/>
        <c:noMultiLvlLbl val="0"/>
      </c:catAx>
      <c:valAx>
        <c:axId val="16673894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673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'300 ton'!$A$3:$A$5</c:f>
              <c:numCache>
                <c:formatCode>General_)</c:formatCode>
                <c:ptCount val="3"/>
                <c:pt idx="0" formatCode="General">
                  <c:v>3003</c:v>
                </c:pt>
                <c:pt idx="1">
                  <c:v>3000</c:v>
                </c:pt>
                <c:pt idx="2">
                  <c:v>3001</c:v>
                </c:pt>
              </c:numCache>
            </c:numRef>
          </c:cat>
          <c:val>
            <c:numRef>
              <c:f>'300 ton'!$M$3:$M$6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13125</c:v>
                </c:pt>
                <c:pt idx="2">
                  <c:v>455.55555555555554</c:v>
                </c:pt>
                <c:pt idx="3">
                  <c:v>1122.3684210526317</c:v>
                </c:pt>
              </c:numCache>
            </c:numRef>
          </c:val>
        </c:ser>
        <c:ser>
          <c:idx val="1"/>
          <c:order val="1"/>
          <c:tx>
            <c:strRef>
              <c:f>'300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'300 ton'!$A$3:$A$5</c:f>
              <c:numCache>
                <c:formatCode>General_)</c:formatCode>
                <c:ptCount val="3"/>
                <c:pt idx="0" formatCode="General">
                  <c:v>3003</c:v>
                </c:pt>
                <c:pt idx="1">
                  <c:v>3000</c:v>
                </c:pt>
                <c:pt idx="2">
                  <c:v>3001</c:v>
                </c:pt>
              </c:numCache>
            </c:numRef>
          </c:cat>
          <c:val>
            <c:numRef>
              <c:f>'300 ton'!$N$3:$N$6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16725.199999999997</c:v>
                </c:pt>
                <c:pt idx="2">
                  <c:v>1039.1216666666669</c:v>
                </c:pt>
                <c:pt idx="3">
                  <c:v>1864.7047368421051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3984"/>
        <c:axId val="166795520"/>
      </c:barChart>
      <c:catAx>
        <c:axId val="1667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95520"/>
        <c:crosses val="autoZero"/>
        <c:auto val="1"/>
        <c:lblAlgn val="ctr"/>
        <c:lblOffset val="100"/>
        <c:noMultiLvlLbl val="0"/>
      </c:catAx>
      <c:valAx>
        <c:axId val="1667955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679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'350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'350 ton'!$A$3:$A$5</c:f>
              <c:numCache>
                <c:formatCode>General_)</c:formatCode>
                <c:ptCount val="3"/>
                <c:pt idx="0" formatCode="General">
                  <c:v>3501</c:v>
                </c:pt>
                <c:pt idx="1">
                  <c:v>3650</c:v>
                </c:pt>
                <c:pt idx="2">
                  <c:v>3502</c:v>
                </c:pt>
              </c:numCache>
            </c:numRef>
          </c:cat>
          <c:val>
            <c:numRef>
              <c:f>'350 ton'!$M$3:$M$6</c:f>
              <c:numCache>
                <c:formatCode>_("$"* #,##0_);_("$"* \(#,##0\);_("$"* "-"??_);_(@_)</c:formatCode>
                <c:ptCount val="4"/>
                <c:pt idx="0">
                  <c:v>387.78947368421052</c:v>
                </c:pt>
                <c:pt idx="1">
                  <c:v>252.39251040221913</c:v>
                </c:pt>
                <c:pt idx="2">
                  <c:v>1512</c:v>
                </c:pt>
                <c:pt idx="3">
                  <c:v>314.55653021442492</c:v>
                </c:pt>
              </c:numCache>
            </c:numRef>
          </c:val>
        </c:ser>
        <c:ser>
          <c:idx val="1"/>
          <c:order val="1"/>
          <c:tx>
            <c:strRef>
              <c:f>'350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'350 ton'!$N$3:$N$6</c:f>
              <c:numCache>
                <c:formatCode>_("$"* #,##0_);_("$"* \(#,##0\);_("$"* "-"??_);_(@_)</c:formatCode>
                <c:ptCount val="4"/>
                <c:pt idx="0">
                  <c:v>68.709614035087711</c:v>
                </c:pt>
                <c:pt idx="1">
                  <c:v>64.380305131761446</c:v>
                </c:pt>
                <c:pt idx="2">
                  <c:v>562.30799999999988</c:v>
                </c:pt>
                <c:pt idx="3">
                  <c:v>75.289083820662768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79232"/>
        <c:axId val="166880768"/>
      </c:barChart>
      <c:catAx>
        <c:axId val="1668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880768"/>
        <c:crosses val="autoZero"/>
        <c:auto val="1"/>
        <c:lblAlgn val="ctr"/>
        <c:lblOffset val="100"/>
        <c:noMultiLvlLbl val="0"/>
      </c:catAx>
      <c:valAx>
        <c:axId val="16688076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687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'550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'550 ton'!$A$3:$A$4</c:f>
              <c:numCache>
                <c:formatCode>General</c:formatCode>
                <c:ptCount val="2"/>
                <c:pt idx="0" formatCode="General_)">
                  <c:v>5500</c:v>
                </c:pt>
                <c:pt idx="1">
                  <c:v>5501</c:v>
                </c:pt>
              </c:numCache>
            </c:numRef>
          </c:cat>
          <c:val>
            <c:numRef>
              <c:f>'550 ton'!$M$3:$M$5</c:f>
              <c:numCache>
                <c:formatCode>_("$"* #,##0_);_("$"* \(#,##0\);_("$"* "-"??_);_(@_)</c:formatCode>
                <c:ptCount val="3"/>
                <c:pt idx="0">
                  <c:v>1397.082342644592</c:v>
                </c:pt>
                <c:pt idx="1">
                  <c:v>3646.09375</c:v>
                </c:pt>
                <c:pt idx="2">
                  <c:v>1632.1041081575338</c:v>
                </c:pt>
              </c:numCache>
            </c:numRef>
          </c:val>
        </c:ser>
        <c:ser>
          <c:idx val="1"/>
          <c:order val="1"/>
          <c:tx>
            <c:strRef>
              <c:f>'550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'550 ton'!$N$3:$N$5</c:f>
              <c:numCache>
                <c:formatCode>_("$"* #,##0_);_("$"* \(#,##0\);_("$"* "-"??_);_(@_)</c:formatCode>
                <c:ptCount val="3"/>
                <c:pt idx="0">
                  <c:v>296.42535190722776</c:v>
                </c:pt>
                <c:pt idx="1">
                  <c:v>1124.6875</c:v>
                </c:pt>
                <c:pt idx="2">
                  <c:v>382.97877343086668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17504"/>
        <c:axId val="176919296"/>
      </c:barChart>
      <c:catAx>
        <c:axId val="17691750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crossAx val="176919296"/>
        <c:crosses val="autoZero"/>
        <c:auto val="1"/>
        <c:lblAlgn val="ctr"/>
        <c:lblOffset val="100"/>
        <c:noMultiLvlLbl val="0"/>
      </c:catAx>
      <c:valAx>
        <c:axId val="17691929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7691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BTs!$R$2</c:f>
              <c:strCache>
                <c:ptCount val="1"/>
                <c:pt idx="0">
                  <c:v>Billing average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BTs!$P$3:$P$7</c:f>
              <c:strCache>
                <c:ptCount val="5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F</c:v>
                </c:pt>
                <c:pt idx="4">
                  <c:v>P</c:v>
                </c:pt>
              </c:strCache>
            </c:strRef>
          </c:cat>
          <c:val>
            <c:numRef>
              <c:f>BTs!$R$3:$R$7</c:f>
              <c:numCache>
                <c:formatCode>_("$"* #,##0_);_("$"* \(#,##0\);_("$"* "-"??_);_(@_)</c:formatCode>
                <c:ptCount val="5"/>
                <c:pt idx="0">
                  <c:v>77.20528247882099</c:v>
                </c:pt>
                <c:pt idx="1">
                  <c:v>77.868243243243242</c:v>
                </c:pt>
                <c:pt idx="2">
                  <c:v>121.92660550458716</c:v>
                </c:pt>
                <c:pt idx="3">
                  <c:v>194.33333333333334</c:v>
                </c:pt>
                <c:pt idx="4">
                  <c:v>57.588138009971466</c:v>
                </c:pt>
              </c:numCache>
            </c:numRef>
          </c:val>
        </c:ser>
        <c:ser>
          <c:idx val="1"/>
          <c:order val="1"/>
          <c:tx>
            <c:strRef>
              <c:f>BTs!$S$2</c:f>
              <c:strCache>
                <c:ptCount val="1"/>
                <c:pt idx="0">
                  <c:v>Cost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BTs!$P$3:$P$7</c:f>
              <c:strCache>
                <c:ptCount val="5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F</c:v>
                </c:pt>
                <c:pt idx="4">
                  <c:v>P</c:v>
                </c:pt>
              </c:strCache>
            </c:strRef>
          </c:cat>
          <c:val>
            <c:numRef>
              <c:f>BTs!$S$3:$S$7</c:f>
              <c:numCache>
                <c:formatCode>_("$"* #,##0_);_("$"* \(#,##0\);_("$"* "-"??_);_(@_)</c:formatCode>
                <c:ptCount val="5"/>
                <c:pt idx="0">
                  <c:v>51.185478869228916</c:v>
                </c:pt>
                <c:pt idx="1">
                  <c:v>72.105945945945948</c:v>
                </c:pt>
                <c:pt idx="2">
                  <c:v>54.487981651376153</c:v>
                </c:pt>
                <c:pt idx="3">
                  <c:v>311.98962962962969</c:v>
                </c:pt>
                <c:pt idx="4">
                  <c:v>47.576683059473226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83744"/>
        <c:axId val="163985280"/>
      </c:barChart>
      <c:catAx>
        <c:axId val="16398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3985280"/>
        <c:crosses val="autoZero"/>
        <c:auto val="1"/>
        <c:lblAlgn val="ctr"/>
        <c:lblOffset val="100"/>
        <c:noMultiLvlLbl val="0"/>
      </c:catAx>
      <c:valAx>
        <c:axId val="1639852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398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'40 ton'!$A$3:$A$12</c:f>
              <c:numCache>
                <c:formatCode>General</c:formatCode>
                <c:ptCount val="10"/>
                <c:pt idx="0">
                  <c:v>411</c:v>
                </c:pt>
                <c:pt idx="1">
                  <c:v>413</c:v>
                </c:pt>
                <c:pt idx="2">
                  <c:v>422</c:v>
                </c:pt>
                <c:pt idx="3" formatCode="General_)">
                  <c:v>415</c:v>
                </c:pt>
                <c:pt idx="4" formatCode="General_)">
                  <c:v>418</c:v>
                </c:pt>
                <c:pt idx="5" formatCode="General_)">
                  <c:v>424</c:v>
                </c:pt>
                <c:pt idx="6" formatCode="General_)">
                  <c:v>421</c:v>
                </c:pt>
                <c:pt idx="7" formatCode="General_)">
                  <c:v>423</c:v>
                </c:pt>
                <c:pt idx="8" formatCode="General_)">
                  <c:v>419</c:v>
                </c:pt>
                <c:pt idx="9" formatCode="General_)">
                  <c:v>420</c:v>
                </c:pt>
              </c:numCache>
            </c:numRef>
          </c:cat>
          <c:val>
            <c:numRef>
              <c:f>'40 ton'!$M$3:$M$13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105.06376811594203</c:v>
                </c:pt>
                <c:pt idx="2">
                  <c:v>109.55859375</c:v>
                </c:pt>
                <c:pt idx="3">
                  <c:v>131.01965665236051</c:v>
                </c:pt>
                <c:pt idx="4">
                  <c:v>149.43055555555554</c:v>
                </c:pt>
                <c:pt idx="5">
                  <c:v>118.7969512195122</c:v>
                </c:pt>
                <c:pt idx="6">
                  <c:v>111.40449438202248</c:v>
                </c:pt>
                <c:pt idx="7">
                  <c:v>97.342857142857142</c:v>
                </c:pt>
                <c:pt idx="8">
                  <c:v>122.56435643564356</c:v>
                </c:pt>
                <c:pt idx="9">
                  <c:v>107.19642857142857</c:v>
                </c:pt>
                <c:pt idx="10">
                  <c:v>115.14271992818672</c:v>
                </c:pt>
              </c:numCache>
            </c:numRef>
          </c:val>
        </c:ser>
        <c:ser>
          <c:idx val="1"/>
          <c:order val="1"/>
          <c:tx>
            <c:strRef>
              <c:f>'40 ton'!$N$2</c:f>
              <c:strCache>
                <c:ptCount val="1"/>
                <c:pt idx="0">
                  <c:v>Average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'40 ton'!$A$3:$A$12</c:f>
              <c:numCache>
                <c:formatCode>General</c:formatCode>
                <c:ptCount val="10"/>
                <c:pt idx="0">
                  <c:v>411</c:v>
                </c:pt>
                <c:pt idx="1">
                  <c:v>413</c:v>
                </c:pt>
                <c:pt idx="2">
                  <c:v>422</c:v>
                </c:pt>
                <c:pt idx="3" formatCode="General_)">
                  <c:v>415</c:v>
                </c:pt>
                <c:pt idx="4" formatCode="General_)">
                  <c:v>418</c:v>
                </c:pt>
                <c:pt idx="5" formatCode="General_)">
                  <c:v>424</c:v>
                </c:pt>
                <c:pt idx="6" formatCode="General_)">
                  <c:v>421</c:v>
                </c:pt>
                <c:pt idx="7" formatCode="General_)">
                  <c:v>423</c:v>
                </c:pt>
                <c:pt idx="8" formatCode="General_)">
                  <c:v>419</c:v>
                </c:pt>
                <c:pt idx="9" formatCode="General_)">
                  <c:v>420</c:v>
                </c:pt>
              </c:numCache>
            </c:numRef>
          </c:cat>
          <c:val>
            <c:numRef>
              <c:f>'40 ton'!$N$3:$N$13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59.822086956521744</c:v>
                </c:pt>
                <c:pt idx="2">
                  <c:v>62.861953124999999</c:v>
                </c:pt>
                <c:pt idx="3">
                  <c:v>104.02197424892704</c:v>
                </c:pt>
                <c:pt idx="4">
                  <c:v>92.496111111111105</c:v>
                </c:pt>
                <c:pt idx="5">
                  <c:v>102.22140243902437</c:v>
                </c:pt>
                <c:pt idx="6">
                  <c:v>60.050486891385766</c:v>
                </c:pt>
                <c:pt idx="7">
                  <c:v>76.113028571428558</c:v>
                </c:pt>
                <c:pt idx="8">
                  <c:v>80.664752475247525</c:v>
                </c:pt>
                <c:pt idx="9">
                  <c:v>62.978357142857149</c:v>
                </c:pt>
                <c:pt idx="10">
                  <c:v>77.057019748653502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48256"/>
        <c:axId val="164058240"/>
      </c:barChart>
      <c:catAx>
        <c:axId val="1640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058240"/>
        <c:crosses val="autoZero"/>
        <c:auto val="1"/>
        <c:lblAlgn val="ctr"/>
        <c:lblOffset val="100"/>
        <c:noMultiLvlLbl val="0"/>
      </c:catAx>
      <c:valAx>
        <c:axId val="16405824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404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 ton'!$P$2</c:f>
              <c:strCache>
                <c:ptCount val="1"/>
                <c:pt idx="0">
                  <c:v>Billing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'40 ton'!$O$3:$O$7</c:f>
              <c:strCache>
                <c:ptCount val="5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P</c:v>
                </c:pt>
                <c:pt idx="4">
                  <c:v>F</c:v>
                </c:pt>
              </c:strCache>
            </c:strRef>
          </c:cat>
          <c:val>
            <c:numRef>
              <c:f>'40 ton'!$P$3:$P$7</c:f>
              <c:numCache>
                <c:formatCode>_("$"* #,##0_);_("$"* \(#,##0\);_("$"* "-"??_);_(@_)</c:formatCode>
                <c:ptCount val="5"/>
                <c:pt idx="0">
                  <c:v>71.540787288647337</c:v>
                </c:pt>
                <c:pt idx="1">
                  <c:v>140.22510610395801</c:v>
                </c:pt>
                <c:pt idx="2">
                  <c:v>118.7969512195122</c:v>
                </c:pt>
                <c:pt idx="3">
                  <c:v>104.3736757624398</c:v>
                </c:pt>
                <c:pt idx="4">
                  <c:v>114.88039250353606</c:v>
                </c:pt>
              </c:numCache>
            </c:numRef>
          </c:val>
        </c:ser>
        <c:ser>
          <c:idx val="1"/>
          <c:order val="1"/>
          <c:tx>
            <c:strRef>
              <c:f>'40 ton'!$Q$2</c:f>
              <c:strCache>
                <c:ptCount val="1"/>
                <c:pt idx="0">
                  <c:v>Cost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'40 ton'!$Q$3:$Q$7</c:f>
              <c:numCache>
                <c:formatCode>_("$"* #,##0_);_("$"* \(#,##0\);_("$"* "-"??_);_(@_)</c:formatCode>
                <c:ptCount val="5"/>
                <c:pt idx="0">
                  <c:v>40.894680027173912</c:v>
                </c:pt>
                <c:pt idx="1">
                  <c:v>98.259042680019064</c:v>
                </c:pt>
                <c:pt idx="2">
                  <c:v>102.22140243902437</c:v>
                </c:pt>
                <c:pt idx="3">
                  <c:v>68.081757731407166</c:v>
                </c:pt>
                <c:pt idx="4">
                  <c:v>71.821554809052344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92160"/>
        <c:axId val="164098048"/>
      </c:barChart>
      <c:catAx>
        <c:axId val="1640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4098048"/>
        <c:crosses val="autoZero"/>
        <c:auto val="1"/>
        <c:lblAlgn val="ctr"/>
        <c:lblOffset val="100"/>
        <c:noMultiLvlLbl val="0"/>
      </c:catAx>
      <c:valAx>
        <c:axId val="16409804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40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'50-60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'50-60 ton'!$A$3:$A$11</c:f>
              <c:numCache>
                <c:formatCode>General</c:formatCode>
                <c:ptCount val="9"/>
                <c:pt idx="0">
                  <c:v>606</c:v>
                </c:pt>
                <c:pt idx="1">
                  <c:v>613</c:v>
                </c:pt>
                <c:pt idx="2" formatCode="General_)">
                  <c:v>528</c:v>
                </c:pt>
                <c:pt idx="3" formatCode="General_)">
                  <c:v>9988</c:v>
                </c:pt>
                <c:pt idx="4" formatCode="General_)">
                  <c:v>519</c:v>
                </c:pt>
                <c:pt idx="5" formatCode="General_)">
                  <c:v>9989</c:v>
                </c:pt>
                <c:pt idx="6" formatCode="General_)">
                  <c:v>527</c:v>
                </c:pt>
                <c:pt idx="7" formatCode="General_)">
                  <c:v>614</c:v>
                </c:pt>
                <c:pt idx="8">
                  <c:v>9987</c:v>
                </c:pt>
              </c:numCache>
            </c:numRef>
          </c:cat>
          <c:val>
            <c:numRef>
              <c:f>'50-60 ton'!$M$3:$M$12</c:f>
              <c:numCache>
                <c:formatCode>_("$"* #,##0_);_("$"* \(#,##0\);_("$"* "-"??_);_(@_)</c:formatCode>
                <c:ptCount val="10"/>
                <c:pt idx="0">
                  <c:v>122.08256880733946</c:v>
                </c:pt>
                <c:pt idx="1">
                  <c:v>136.54166666666666</c:v>
                </c:pt>
                <c:pt idx="2">
                  <c:v>148.69758064516128</c:v>
                </c:pt>
                <c:pt idx="3">
                  <c:v>209.26769911504425</c:v>
                </c:pt>
                <c:pt idx="4">
                  <c:v>0</c:v>
                </c:pt>
                <c:pt idx="5">
                  <c:v>186.46333333333334</c:v>
                </c:pt>
                <c:pt idx="6">
                  <c:v>106.12820512820512</c:v>
                </c:pt>
                <c:pt idx="7">
                  <c:v>122.44720496894411</c:v>
                </c:pt>
                <c:pt idx="8">
                  <c:v>131.04211897524968</c:v>
                </c:pt>
                <c:pt idx="9">
                  <c:v>146.20474227758996</c:v>
                </c:pt>
              </c:numCache>
            </c:numRef>
          </c:val>
        </c:ser>
        <c:ser>
          <c:idx val="1"/>
          <c:order val="1"/>
          <c:tx>
            <c:strRef>
              <c:f>'50-60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3.0863840989139645E-17"/>
                  <c:y val="-1.49393090569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'50-60 ton'!$N$3:$N$12</c:f>
              <c:numCache>
                <c:formatCode>_("$"* #,##0_);_("$"* \(#,##0\);_("$"* "-"??_);_(@_)</c:formatCode>
                <c:ptCount val="10"/>
                <c:pt idx="0">
                  <c:v>42.760244648318043</c:v>
                </c:pt>
                <c:pt idx="1">
                  <c:v>59.413249999999998</c:v>
                </c:pt>
                <c:pt idx="2">
                  <c:v>71.152204301075272</c:v>
                </c:pt>
                <c:pt idx="3">
                  <c:v>115.24734513274336</c:v>
                </c:pt>
                <c:pt idx="4">
                  <c:v>0</c:v>
                </c:pt>
                <c:pt idx="5">
                  <c:v>74.826727272727268</c:v>
                </c:pt>
                <c:pt idx="6">
                  <c:v>67.883516483516502</c:v>
                </c:pt>
                <c:pt idx="7">
                  <c:v>144.26173913043479</c:v>
                </c:pt>
                <c:pt idx="8">
                  <c:v>61.116109422492393</c:v>
                </c:pt>
                <c:pt idx="9">
                  <c:v>75.183235307738627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76832"/>
        <c:axId val="165178368"/>
      </c:barChart>
      <c:catAx>
        <c:axId val="1651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178368"/>
        <c:crosses val="autoZero"/>
        <c:auto val="1"/>
        <c:lblAlgn val="ctr"/>
        <c:lblOffset val="100"/>
        <c:noMultiLvlLbl val="0"/>
      </c:catAx>
      <c:valAx>
        <c:axId val="16517836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17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'50-60 ton'!$P$2</c:f>
              <c:strCache>
                <c:ptCount val="1"/>
                <c:pt idx="0">
                  <c:v>Billing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'50-60 ton'!$O$3:$O$7</c:f>
              <c:strCache>
                <c:ptCount val="5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P</c:v>
                </c:pt>
                <c:pt idx="4">
                  <c:v>F</c:v>
                </c:pt>
              </c:strCache>
            </c:strRef>
          </c:cat>
          <c:val>
            <c:numRef>
              <c:f>'50-60 ton'!$P$3:$P$7</c:f>
              <c:numCache>
                <c:formatCode>_("$"* #,##0_);_("$"* \(#,##0\);_("$"* "-"??_);_(@_)</c:formatCode>
                <c:ptCount val="5"/>
                <c:pt idx="0">
                  <c:v>129.31211773700306</c:v>
                </c:pt>
                <c:pt idx="1">
                  <c:v>178.98263988010277</c:v>
                </c:pt>
                <c:pt idx="2">
                  <c:v>93.231666666666669</c:v>
                </c:pt>
                <c:pt idx="3">
                  <c:v>114.28770504857462</c:v>
                </c:pt>
                <c:pt idx="4">
                  <c:v>131.04211897524968</c:v>
                </c:pt>
              </c:numCache>
            </c:numRef>
          </c:val>
        </c:ser>
        <c:ser>
          <c:idx val="1"/>
          <c:order val="1"/>
          <c:tx>
            <c:strRef>
              <c:f>'50-60 ton'!$Q$2</c:f>
              <c:strCache>
                <c:ptCount val="1"/>
                <c:pt idx="0">
                  <c:v>Cost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'50-60 ton'!$O$3:$O$7</c:f>
              <c:strCache>
                <c:ptCount val="5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P</c:v>
                </c:pt>
                <c:pt idx="4">
                  <c:v>F</c:v>
                </c:pt>
              </c:strCache>
            </c:strRef>
          </c:cat>
          <c:val>
            <c:numRef>
              <c:f>'50-60 ton'!$Q$3:$Q$7</c:f>
              <c:numCache>
                <c:formatCode>_("$"* #,##0_);_("$"* \(#,##0\);_("$"* "-"??_);_(@_)</c:formatCode>
                <c:ptCount val="5"/>
                <c:pt idx="0">
                  <c:v>51.08674732415902</c:v>
                </c:pt>
                <c:pt idx="1">
                  <c:v>93.199774716909317</c:v>
                </c:pt>
                <c:pt idx="2">
                  <c:v>37.413363636363634</c:v>
                </c:pt>
                <c:pt idx="3">
                  <c:v>106.07262780697565</c:v>
                </c:pt>
                <c:pt idx="4">
                  <c:v>61.116109422492393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12544"/>
        <c:axId val="165214080"/>
      </c:barChart>
      <c:catAx>
        <c:axId val="16521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214080"/>
        <c:crosses val="autoZero"/>
        <c:auto val="1"/>
        <c:lblAlgn val="ctr"/>
        <c:lblOffset val="100"/>
        <c:noMultiLvlLbl val="0"/>
      </c:catAx>
      <c:valAx>
        <c:axId val="1652140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21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'70-80 ton'!$M$2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'70-80 ton'!$A$3:$A$18</c:f>
              <c:numCache>
                <c:formatCode>General</c:formatCode>
                <c:ptCount val="16"/>
                <c:pt idx="0" formatCode="General_)">
                  <c:v>706</c:v>
                </c:pt>
                <c:pt idx="1">
                  <c:v>713</c:v>
                </c:pt>
                <c:pt idx="2">
                  <c:v>801</c:v>
                </c:pt>
                <c:pt idx="3">
                  <c:v>803</c:v>
                </c:pt>
                <c:pt idx="4">
                  <c:v>808</c:v>
                </c:pt>
                <c:pt idx="5" formatCode="General_)">
                  <c:v>730</c:v>
                </c:pt>
                <c:pt idx="6" formatCode="General_)">
                  <c:v>805</c:v>
                </c:pt>
                <c:pt idx="7" formatCode="General_)">
                  <c:v>700</c:v>
                </c:pt>
                <c:pt idx="8" formatCode="General_)">
                  <c:v>731</c:v>
                </c:pt>
                <c:pt idx="9" formatCode="General_)">
                  <c:v>806</c:v>
                </c:pt>
                <c:pt idx="10" formatCode="General_)">
                  <c:v>705</c:v>
                </c:pt>
                <c:pt idx="11" formatCode="General_)">
                  <c:v>707</c:v>
                </c:pt>
                <c:pt idx="12" formatCode="General_)">
                  <c:v>709</c:v>
                </c:pt>
                <c:pt idx="13" formatCode="General_)">
                  <c:v>759</c:v>
                </c:pt>
                <c:pt idx="14" formatCode="General_)">
                  <c:v>802</c:v>
                </c:pt>
                <c:pt idx="15" formatCode="General_)">
                  <c:v>807</c:v>
                </c:pt>
              </c:numCache>
            </c:numRef>
          </c:cat>
          <c:val>
            <c:numRef>
              <c:f>'70-80 ton'!$M$3:$M$19</c:f>
              <c:numCache>
                <c:formatCode>_("$"* #,##0_);_("$"* \(#,##0\);_("$"* "-"??_);_(@_)</c:formatCode>
                <c:ptCount val="17"/>
                <c:pt idx="0">
                  <c:v>79.230769230769226</c:v>
                </c:pt>
                <c:pt idx="2">
                  <c:v>154.61538461538461</c:v>
                </c:pt>
                <c:pt idx="3">
                  <c:v>219.77409638554218</c:v>
                </c:pt>
                <c:pt idx="4">
                  <c:v>262.42465753424659</c:v>
                </c:pt>
                <c:pt idx="5">
                  <c:v>221.22624113475177</c:v>
                </c:pt>
                <c:pt idx="6">
                  <c:v>159.54673913043479</c:v>
                </c:pt>
                <c:pt idx="7">
                  <c:v>184.48859756097562</c:v>
                </c:pt>
                <c:pt idx="8">
                  <c:v>276.125</c:v>
                </c:pt>
                <c:pt idx="9">
                  <c:v>196.59124324324324</c:v>
                </c:pt>
                <c:pt idx="10">
                  <c:v>153.58620689655172</c:v>
                </c:pt>
                <c:pt idx="11">
                  <c:v>165</c:v>
                </c:pt>
                <c:pt idx="12">
                  <c:v>151.83581699346405</c:v>
                </c:pt>
                <c:pt idx="13">
                  <c:v>190.77637426900583</c:v>
                </c:pt>
                <c:pt idx="14">
                  <c:v>120.65608465608466</c:v>
                </c:pt>
                <c:pt idx="15">
                  <c:v>134.41283783783783</c:v>
                </c:pt>
                <c:pt idx="16">
                  <c:v>189.49938133041334</c:v>
                </c:pt>
              </c:numCache>
            </c:numRef>
          </c:val>
        </c:ser>
        <c:ser>
          <c:idx val="1"/>
          <c:order val="1"/>
          <c:tx>
            <c:strRef>
              <c:f>'70-80 ton'!$N$2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'70-80 ton'!$A$3:$A$18</c:f>
              <c:numCache>
                <c:formatCode>General</c:formatCode>
                <c:ptCount val="16"/>
                <c:pt idx="0" formatCode="General_)">
                  <c:v>706</c:v>
                </c:pt>
                <c:pt idx="1">
                  <c:v>713</c:v>
                </c:pt>
                <c:pt idx="2">
                  <c:v>801</c:v>
                </c:pt>
                <c:pt idx="3">
                  <c:v>803</c:v>
                </c:pt>
                <c:pt idx="4">
                  <c:v>808</c:v>
                </c:pt>
                <c:pt idx="5" formatCode="General_)">
                  <c:v>730</c:v>
                </c:pt>
                <c:pt idx="6" formatCode="General_)">
                  <c:v>805</c:v>
                </c:pt>
                <c:pt idx="7" formatCode="General_)">
                  <c:v>700</c:v>
                </c:pt>
                <c:pt idx="8" formatCode="General_)">
                  <c:v>731</c:v>
                </c:pt>
                <c:pt idx="9" formatCode="General_)">
                  <c:v>806</c:v>
                </c:pt>
                <c:pt idx="10" formatCode="General_)">
                  <c:v>705</c:v>
                </c:pt>
                <c:pt idx="11" formatCode="General_)">
                  <c:v>707</c:v>
                </c:pt>
                <c:pt idx="12" formatCode="General_)">
                  <c:v>709</c:v>
                </c:pt>
                <c:pt idx="13" formatCode="General_)">
                  <c:v>759</c:v>
                </c:pt>
                <c:pt idx="14" formatCode="General_)">
                  <c:v>802</c:v>
                </c:pt>
                <c:pt idx="15" formatCode="General_)">
                  <c:v>807</c:v>
                </c:pt>
              </c:numCache>
            </c:numRef>
          </c:cat>
          <c:val>
            <c:numRef>
              <c:f>'70-80 ton'!$N$3:$N$19</c:f>
              <c:numCache>
                <c:formatCode>_("$"* #,##0_);_("$"* \(#,##0\);_("$"* "-"??_);_(@_)</c:formatCode>
                <c:ptCount val="17"/>
                <c:pt idx="0">
                  <c:v>140.28021978021977</c:v>
                </c:pt>
                <c:pt idx="2">
                  <c:v>45.678681318681321</c:v>
                </c:pt>
                <c:pt idx="3">
                  <c:v>66.779277108433732</c:v>
                </c:pt>
                <c:pt idx="4">
                  <c:v>25.820876712328765</c:v>
                </c:pt>
                <c:pt idx="5">
                  <c:v>94.262198581560284</c:v>
                </c:pt>
                <c:pt idx="6">
                  <c:v>117.19492753623189</c:v>
                </c:pt>
                <c:pt idx="7">
                  <c:v>93.858353658536586</c:v>
                </c:pt>
                <c:pt idx="8">
                  <c:v>156.96678571428575</c:v>
                </c:pt>
                <c:pt idx="9">
                  <c:v>62.171459459459463</c:v>
                </c:pt>
                <c:pt idx="10">
                  <c:v>75.718505747126443</c:v>
                </c:pt>
                <c:pt idx="11">
                  <c:v>124.40121546961328</c:v>
                </c:pt>
                <c:pt idx="12">
                  <c:v>59.688039215686274</c:v>
                </c:pt>
                <c:pt idx="13">
                  <c:v>62.759181286549705</c:v>
                </c:pt>
                <c:pt idx="14">
                  <c:v>68.494391534391539</c:v>
                </c:pt>
                <c:pt idx="15">
                  <c:v>57.460878378378375</c:v>
                </c:pt>
                <c:pt idx="16">
                  <c:v>78.42830550232685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63072"/>
        <c:axId val="165368960"/>
      </c:barChart>
      <c:catAx>
        <c:axId val="16536307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crossAx val="165368960"/>
        <c:crosses val="autoZero"/>
        <c:auto val="1"/>
        <c:lblAlgn val="ctr"/>
        <c:lblOffset val="100"/>
        <c:noMultiLvlLbl val="0"/>
      </c:catAx>
      <c:valAx>
        <c:axId val="16536896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36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'70-80 ton'!$P$2</c:f>
              <c:strCache>
                <c:ptCount val="1"/>
                <c:pt idx="0">
                  <c:v>Billing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'70-80 ton'!$O$3:$O$6</c:f>
              <c:strCache>
                <c:ptCount val="4"/>
                <c:pt idx="0">
                  <c:v>R</c:v>
                </c:pt>
                <c:pt idx="1">
                  <c:v>A</c:v>
                </c:pt>
                <c:pt idx="2">
                  <c:v>B</c:v>
                </c:pt>
                <c:pt idx="3">
                  <c:v>P</c:v>
                </c:pt>
              </c:strCache>
            </c:strRef>
          </c:cat>
          <c:val>
            <c:numRef>
              <c:f>'70-80 ton'!$P$3:$P$6</c:f>
              <c:numCache>
                <c:formatCode>_("$"* #,##0_);_("$"* \(#,##0\);_("$"* "-"??_);_(@_)</c:formatCode>
                <c:ptCount val="4"/>
                <c:pt idx="0">
                  <c:v>179.01122694148563</c:v>
                </c:pt>
                <c:pt idx="1">
                  <c:v>190.38649013259328</c:v>
                </c:pt>
                <c:pt idx="2">
                  <c:v>219.06828026807295</c:v>
                </c:pt>
                <c:pt idx="3">
                  <c:v>152.71122010882402</c:v>
                </c:pt>
              </c:numCache>
            </c:numRef>
          </c:val>
        </c:ser>
        <c:ser>
          <c:idx val="1"/>
          <c:order val="1"/>
          <c:tx>
            <c:strRef>
              <c:f>'70-80 ton'!$Q$2</c:f>
              <c:strCache>
                <c:ptCount val="1"/>
                <c:pt idx="0">
                  <c:v>Cost Average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'70-80 ton'!$Q$3:$Q$6</c:f>
              <c:numCache>
                <c:formatCode>_("$"* #,##0_);_("$"* \(#,##0\);_("$"* "-"??_);_(@_)</c:formatCode>
                <c:ptCount val="4"/>
                <c:pt idx="0">
                  <c:v>69.639763729915899</c:v>
                </c:pt>
                <c:pt idx="1">
                  <c:v>105.72856305889609</c:v>
                </c:pt>
                <c:pt idx="2">
                  <c:v>104.3321996107606</c:v>
                </c:pt>
                <c:pt idx="3">
                  <c:v>74.753701938624275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98784"/>
        <c:axId val="165408768"/>
      </c:barChart>
      <c:catAx>
        <c:axId val="16539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08768"/>
        <c:crosses val="autoZero"/>
        <c:auto val="1"/>
        <c:lblAlgn val="ctr"/>
        <c:lblOffset val="100"/>
        <c:noMultiLvlLbl val="0"/>
      </c:catAx>
      <c:valAx>
        <c:axId val="16540876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39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 ton and liebherr at'!$M$2</c:f>
              <c:strCache>
                <c:ptCount val="1"/>
                <c:pt idx="0">
                  <c:v>Average Hourly Billing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'90 ton and liebherr at'!$A$3:$A$6</c:f>
              <c:numCache>
                <c:formatCode>General_)</c:formatCode>
                <c:ptCount val="4"/>
                <c:pt idx="0" formatCode="General">
                  <c:v>908</c:v>
                </c:pt>
                <c:pt idx="1">
                  <c:v>900</c:v>
                </c:pt>
                <c:pt idx="2">
                  <c:v>902</c:v>
                </c:pt>
                <c:pt idx="3">
                  <c:v>901</c:v>
                </c:pt>
              </c:numCache>
            </c:numRef>
          </c:cat>
          <c:val>
            <c:numRef>
              <c:f>'90 ton and liebherr at'!$M$3:$M$7</c:f>
              <c:numCache>
                <c:formatCode>_("$"* #,##0_);_("$"* \(#,##0\);_("$"* "-"??_);_(@_)</c:formatCode>
                <c:ptCount val="5"/>
                <c:pt idx="0">
                  <c:v>167.07125890736341</c:v>
                </c:pt>
                <c:pt idx="1">
                  <c:v>289.39176954732511</c:v>
                </c:pt>
                <c:pt idx="2">
                  <c:v>203.17758620689656</c:v>
                </c:pt>
                <c:pt idx="3">
                  <c:v>247.94354838709677</c:v>
                </c:pt>
                <c:pt idx="4">
                  <c:v>217.19692179700499</c:v>
                </c:pt>
              </c:numCache>
            </c:numRef>
          </c:val>
        </c:ser>
        <c:ser>
          <c:idx val="1"/>
          <c:order val="1"/>
          <c:tx>
            <c:strRef>
              <c:f>'90 ton and liebherr at'!$N$2</c:f>
              <c:strCache>
                <c:ptCount val="1"/>
                <c:pt idx="0">
                  <c:v>Average Hourly Cost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'90 ton and liebherr at'!$N$3:$N$7</c:f>
              <c:numCache>
                <c:formatCode>_("$"* #,##0_);_("$"* \(#,##0\);_("$"* "-"??_);_(@_)</c:formatCode>
                <c:ptCount val="5"/>
                <c:pt idx="0">
                  <c:v>50.86446555819478</c:v>
                </c:pt>
                <c:pt idx="1">
                  <c:v>161.61226337448559</c:v>
                </c:pt>
                <c:pt idx="2">
                  <c:v>91.832965517241377</c:v>
                </c:pt>
                <c:pt idx="3">
                  <c:v>87.800645161290333</c:v>
                </c:pt>
                <c:pt idx="4">
                  <c:v>90.758602329450909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15104"/>
        <c:axId val="165616640"/>
      </c:barChart>
      <c:catAx>
        <c:axId val="1656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16640"/>
        <c:crosses val="autoZero"/>
        <c:auto val="1"/>
        <c:lblAlgn val="ctr"/>
        <c:lblOffset val="100"/>
        <c:noMultiLvlLbl val="0"/>
      </c:catAx>
      <c:valAx>
        <c:axId val="16561664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56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9523</xdr:rowOff>
    </xdr:from>
    <xdr:to>
      <xdr:col>10</xdr:col>
      <xdr:colOff>342899</xdr:colOff>
      <xdr:row>60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15</xdr:row>
      <xdr:rowOff>28574</xdr:rowOff>
    </xdr:from>
    <xdr:to>
      <xdr:col>19</xdr:col>
      <xdr:colOff>9525</xdr:colOff>
      <xdr:row>31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8</xdr:row>
      <xdr:rowOff>47625</xdr:rowOff>
    </xdr:from>
    <xdr:to>
      <xdr:col>12</xdr:col>
      <xdr:colOff>647700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13</xdr:row>
      <xdr:rowOff>190499</xdr:rowOff>
    </xdr:from>
    <xdr:to>
      <xdr:col>11</xdr:col>
      <xdr:colOff>19049</xdr:colOff>
      <xdr:row>33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219075</xdr:colOff>
      <xdr:row>14</xdr:row>
      <xdr:rowOff>38100</xdr:rowOff>
    </xdr:from>
    <xdr:to>
      <xdr:col>19</xdr:col>
      <xdr:colOff>76200</xdr:colOff>
      <xdr:row>28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12</xdr:row>
      <xdr:rowOff>190499</xdr:rowOff>
    </xdr:from>
    <xdr:to>
      <xdr:col>9</xdr:col>
      <xdr:colOff>800099</xdr:colOff>
      <xdr:row>30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13</xdr:row>
      <xdr:rowOff>0</xdr:rowOff>
    </xdr:from>
    <xdr:to>
      <xdr:col>18</xdr:col>
      <xdr:colOff>9525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19</xdr:row>
      <xdr:rowOff>171449</xdr:rowOff>
    </xdr:from>
    <xdr:to>
      <xdr:col>10</xdr:col>
      <xdr:colOff>28574</xdr:colOff>
      <xdr:row>38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19</xdr:row>
      <xdr:rowOff>171450</xdr:rowOff>
    </xdr:from>
    <xdr:to>
      <xdr:col>17</xdr:col>
      <xdr:colOff>9525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8</xdr:row>
      <xdr:rowOff>19050</xdr:rowOff>
    </xdr:from>
    <xdr:to>
      <xdr:col>9</xdr:col>
      <xdr:colOff>28574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10</xdr:col>
      <xdr:colOff>542925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9</xdr:row>
      <xdr:rowOff>171450</xdr:rowOff>
    </xdr:from>
    <xdr:to>
      <xdr:col>18</xdr:col>
      <xdr:colOff>304800</xdr:colOff>
      <xdr:row>24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19050</xdr:rowOff>
    </xdr:from>
    <xdr:to>
      <xdr:col>7</xdr:col>
      <xdr:colOff>57150</xdr:colOff>
      <xdr:row>24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10</xdr:row>
      <xdr:rowOff>19050</xdr:rowOff>
    </xdr:from>
    <xdr:to>
      <xdr:col>12</xdr:col>
      <xdr:colOff>742950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9</xdr:row>
      <xdr:rowOff>47625</xdr:rowOff>
    </xdr:from>
    <xdr:to>
      <xdr:col>12</xdr:col>
      <xdr:colOff>647700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8</xdr:row>
      <xdr:rowOff>47625</xdr:rowOff>
    </xdr:from>
    <xdr:to>
      <xdr:col>12</xdr:col>
      <xdr:colOff>647700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25" workbookViewId="0">
      <selection activeCell="L84" sqref="L84"/>
    </sheetView>
  </sheetViews>
  <sheetFormatPr defaultRowHeight="15" x14ac:dyDescent="0.25"/>
  <cols>
    <col min="1" max="1" width="10.42578125" style="118" customWidth="1"/>
    <col min="2" max="2" width="8" customWidth="1"/>
    <col min="3" max="3" width="7.5703125" customWidth="1"/>
    <col min="4" max="4" width="12" customWidth="1"/>
    <col min="5" max="5" width="18.7109375" customWidth="1"/>
    <col min="6" max="6" width="15.42578125" style="25" customWidth="1"/>
    <col min="7" max="7" width="15.7109375" hidden="1" customWidth="1"/>
    <col min="8" max="8" width="11.5703125" customWidth="1"/>
    <col min="9" max="9" width="11.5703125" style="25" customWidth="1"/>
    <col min="10" max="10" width="12.5703125" style="25" customWidth="1"/>
    <col min="11" max="11" width="9.85546875" style="67" bestFit="1" customWidth="1"/>
    <col min="12" max="12" width="14" style="25" bestFit="1" customWidth="1"/>
    <col min="13" max="13" width="9.28515625" style="67" hidden="1" customWidth="1"/>
  </cols>
  <sheetData>
    <row r="1" spans="1:13" ht="15" customHeight="1" x14ac:dyDescent="0.25">
      <c r="A1" s="129" t="s">
        <v>0</v>
      </c>
      <c r="B1" s="131" t="s">
        <v>1</v>
      </c>
      <c r="C1" s="131" t="s">
        <v>2</v>
      </c>
      <c r="D1" s="131" t="s">
        <v>3</v>
      </c>
      <c r="E1" s="133" t="s">
        <v>4</v>
      </c>
      <c r="F1" s="126" t="s">
        <v>73</v>
      </c>
      <c r="G1" s="127"/>
      <c r="H1" s="127"/>
      <c r="I1" s="127"/>
      <c r="J1" s="127"/>
      <c r="K1" s="127"/>
      <c r="L1" s="128"/>
      <c r="M1" s="79"/>
    </row>
    <row r="2" spans="1:13" ht="30" x14ac:dyDescent="0.25">
      <c r="A2" s="130"/>
      <c r="B2" s="132"/>
      <c r="C2" s="132"/>
      <c r="D2" s="132"/>
      <c r="E2" s="134"/>
      <c r="F2" s="13" t="s">
        <v>50</v>
      </c>
      <c r="G2" s="92" t="s">
        <v>52</v>
      </c>
      <c r="H2" s="143"/>
      <c r="I2" s="51" t="s">
        <v>53</v>
      </c>
      <c r="J2" s="51" t="s">
        <v>54</v>
      </c>
      <c r="K2" s="92" t="s">
        <v>55</v>
      </c>
      <c r="L2" s="52" t="s">
        <v>56</v>
      </c>
      <c r="M2" s="81" t="s">
        <v>51</v>
      </c>
    </row>
    <row r="3" spans="1:13" x14ac:dyDescent="0.25">
      <c r="A3" s="95">
        <v>210</v>
      </c>
      <c r="B3" s="56" t="s">
        <v>5</v>
      </c>
      <c r="C3" s="56">
        <v>21</v>
      </c>
      <c r="D3" s="56" t="s">
        <v>6</v>
      </c>
      <c r="E3" s="96" t="s">
        <v>7</v>
      </c>
      <c r="F3" s="13" t="s">
        <v>72</v>
      </c>
      <c r="G3" s="153">
        <v>-1</v>
      </c>
      <c r="H3" s="51" t="s">
        <v>72</v>
      </c>
      <c r="I3" s="51" t="s">
        <v>72</v>
      </c>
      <c r="J3" s="51" t="s">
        <v>72</v>
      </c>
      <c r="K3" s="92" t="s">
        <v>68</v>
      </c>
      <c r="L3" s="52" t="s">
        <v>68</v>
      </c>
      <c r="M3" s="82">
        <v>317.5</v>
      </c>
    </row>
    <row r="4" spans="1:13" x14ac:dyDescent="0.25">
      <c r="A4" s="97">
        <v>223</v>
      </c>
      <c r="B4" s="98" t="s">
        <v>5</v>
      </c>
      <c r="C4" s="98">
        <v>22</v>
      </c>
      <c r="D4" s="98" t="s">
        <v>6</v>
      </c>
      <c r="E4" s="99" t="s">
        <v>8</v>
      </c>
      <c r="F4" s="145">
        <v>16581.5</v>
      </c>
      <c r="G4" s="93">
        <v>340.5</v>
      </c>
      <c r="H4" s="151">
        <f>G4-K4</f>
        <v>186</v>
      </c>
      <c r="I4" s="146">
        <v>8193.51</v>
      </c>
      <c r="J4" s="146">
        <v>7134.41</v>
      </c>
      <c r="K4" s="147">
        <v>154.5</v>
      </c>
      <c r="L4" s="148">
        <v>1059.0999999999999</v>
      </c>
      <c r="M4" s="83">
        <v>1186</v>
      </c>
    </row>
    <row r="5" spans="1:13" x14ac:dyDescent="0.25">
      <c r="A5" s="95">
        <v>254</v>
      </c>
      <c r="B5" s="56" t="s">
        <v>5</v>
      </c>
      <c r="C5" s="56">
        <v>25</v>
      </c>
      <c r="D5" s="56" t="s">
        <v>6</v>
      </c>
      <c r="E5" s="100" t="s">
        <v>9</v>
      </c>
      <c r="F5" s="17">
        <v>19696</v>
      </c>
      <c r="G5" s="93">
        <v>479.5</v>
      </c>
      <c r="H5" s="151">
        <f t="shared" ref="H5:H68" si="0">G5-K5</f>
        <v>255</v>
      </c>
      <c r="I5" s="49">
        <v>10744.079999999998</v>
      </c>
      <c r="J5" s="49">
        <v>10345.439999999999</v>
      </c>
      <c r="K5" s="68">
        <v>224.5</v>
      </c>
      <c r="L5" s="50">
        <v>398.64</v>
      </c>
      <c r="M5" s="83">
        <v>1135</v>
      </c>
    </row>
    <row r="6" spans="1:13" x14ac:dyDescent="0.25">
      <c r="A6" s="101">
        <v>9925</v>
      </c>
      <c r="B6" s="6" t="s">
        <v>5</v>
      </c>
      <c r="C6" s="6">
        <v>25</v>
      </c>
      <c r="D6" s="6" t="s">
        <v>6</v>
      </c>
      <c r="E6" s="7" t="s">
        <v>9</v>
      </c>
      <c r="F6" s="22">
        <v>8838.5</v>
      </c>
      <c r="G6" s="93">
        <v>305.5</v>
      </c>
      <c r="H6" s="152">
        <f t="shared" si="0"/>
        <v>135.5</v>
      </c>
      <c r="I6" s="77">
        <v>9128.86</v>
      </c>
      <c r="J6" s="77">
        <v>7911.26</v>
      </c>
      <c r="K6" s="121">
        <v>170</v>
      </c>
      <c r="L6" s="78">
        <v>1217.5999999999999</v>
      </c>
      <c r="M6" s="83">
        <v>362</v>
      </c>
    </row>
    <row r="7" spans="1:13" x14ac:dyDescent="0.25">
      <c r="A7" s="95">
        <v>411</v>
      </c>
      <c r="B7" s="56" t="s">
        <v>5</v>
      </c>
      <c r="C7" s="56">
        <v>40</v>
      </c>
      <c r="D7" s="56" t="s">
        <v>10</v>
      </c>
      <c r="E7" s="96" t="s">
        <v>11</v>
      </c>
      <c r="F7" s="22">
        <v>-160</v>
      </c>
      <c r="G7" s="93">
        <v>-1</v>
      </c>
      <c r="H7" s="152">
        <f t="shared" si="0"/>
        <v>-1</v>
      </c>
      <c r="I7" s="77">
        <v>292.55</v>
      </c>
      <c r="J7" s="77">
        <v>0</v>
      </c>
      <c r="K7" s="121">
        <v>0</v>
      </c>
      <c r="L7" s="78">
        <v>292.55</v>
      </c>
      <c r="M7" s="83">
        <v>192.5</v>
      </c>
    </row>
    <row r="8" spans="1:13" x14ac:dyDescent="0.25">
      <c r="A8" s="95">
        <v>413</v>
      </c>
      <c r="B8" s="56" t="s">
        <v>5</v>
      </c>
      <c r="C8" s="56">
        <v>40</v>
      </c>
      <c r="D8" s="56" t="s">
        <v>10</v>
      </c>
      <c r="E8" s="96" t="s">
        <v>12</v>
      </c>
      <c r="F8" s="17">
        <v>18123.5</v>
      </c>
      <c r="G8" s="93">
        <v>395.5</v>
      </c>
      <c r="H8" s="151">
        <f t="shared" si="0"/>
        <v>172.5</v>
      </c>
      <c r="I8" s="49">
        <v>10319.310000000001</v>
      </c>
      <c r="J8" s="49">
        <v>9823.07</v>
      </c>
      <c r="K8" s="68">
        <v>223</v>
      </c>
      <c r="L8" s="50">
        <v>496.24</v>
      </c>
      <c r="M8" s="83">
        <v>369</v>
      </c>
    </row>
    <row r="9" spans="1:13" x14ac:dyDescent="0.25">
      <c r="A9" s="95">
        <v>422</v>
      </c>
      <c r="B9" s="56" t="s">
        <v>5</v>
      </c>
      <c r="C9" s="56">
        <v>40</v>
      </c>
      <c r="D9" s="56" t="s">
        <v>10</v>
      </c>
      <c r="E9" s="96" t="s">
        <v>11</v>
      </c>
      <c r="F9" s="17">
        <v>14023.5</v>
      </c>
      <c r="G9" s="93">
        <v>316.5</v>
      </c>
      <c r="H9" s="151">
        <f t="shared" si="0"/>
        <v>128</v>
      </c>
      <c r="I9" s="49">
        <v>8046.33</v>
      </c>
      <c r="J9" s="49">
        <v>7774.1</v>
      </c>
      <c r="K9" s="68">
        <v>188.5</v>
      </c>
      <c r="L9" s="50">
        <v>272.23</v>
      </c>
      <c r="M9" s="83">
        <v>431</v>
      </c>
    </row>
    <row r="10" spans="1:13" x14ac:dyDescent="0.25">
      <c r="A10" s="95">
        <v>606</v>
      </c>
      <c r="B10" s="56" t="s">
        <v>5</v>
      </c>
      <c r="C10" s="56">
        <v>60</v>
      </c>
      <c r="D10" s="56" t="s">
        <v>10</v>
      </c>
      <c r="E10" s="96" t="s">
        <v>13</v>
      </c>
      <c r="F10" s="17">
        <v>19960.5</v>
      </c>
      <c r="G10" s="93">
        <v>299</v>
      </c>
      <c r="H10" s="151">
        <f t="shared" si="0"/>
        <v>163.5</v>
      </c>
      <c r="I10" s="49">
        <v>6991.3</v>
      </c>
      <c r="J10" s="49">
        <v>5892.93</v>
      </c>
      <c r="K10" s="68">
        <v>135.5</v>
      </c>
      <c r="L10" s="50">
        <v>1098.3699999999999</v>
      </c>
      <c r="M10" s="83">
        <v>240.5</v>
      </c>
    </row>
    <row r="11" spans="1:13" x14ac:dyDescent="0.25">
      <c r="A11" s="95">
        <v>613</v>
      </c>
      <c r="B11" s="56" t="s">
        <v>5</v>
      </c>
      <c r="C11" s="56">
        <v>60</v>
      </c>
      <c r="D11" s="56" t="s">
        <v>10</v>
      </c>
      <c r="E11" s="96" t="s">
        <v>13</v>
      </c>
      <c r="F11" s="17">
        <v>16385</v>
      </c>
      <c r="G11" s="93">
        <v>281</v>
      </c>
      <c r="H11" s="151">
        <f t="shared" si="0"/>
        <v>120</v>
      </c>
      <c r="I11" s="49">
        <v>7129.59</v>
      </c>
      <c r="J11" s="49">
        <v>7029.58</v>
      </c>
      <c r="K11" s="68">
        <v>161</v>
      </c>
      <c r="L11" s="50">
        <v>100.01</v>
      </c>
      <c r="M11" s="83">
        <v>135</v>
      </c>
    </row>
    <row r="12" spans="1:13" x14ac:dyDescent="0.25">
      <c r="A12" s="102">
        <v>706</v>
      </c>
      <c r="B12" s="56" t="s">
        <v>5</v>
      </c>
      <c r="C12" s="55">
        <v>70</v>
      </c>
      <c r="D12" s="56" t="s">
        <v>10</v>
      </c>
      <c r="E12" s="57" t="s">
        <v>14</v>
      </c>
      <c r="F12" s="22">
        <v>3605</v>
      </c>
      <c r="G12" s="93">
        <v>186</v>
      </c>
      <c r="H12" s="152">
        <f t="shared" si="0"/>
        <v>45.5</v>
      </c>
      <c r="I12" s="77">
        <v>6382.75</v>
      </c>
      <c r="J12" s="77">
        <v>6374.3600000000006</v>
      </c>
      <c r="K12" s="121">
        <v>140.5</v>
      </c>
      <c r="L12" s="78">
        <v>8.39</v>
      </c>
      <c r="M12" s="84">
        <v>21</v>
      </c>
    </row>
    <row r="13" spans="1:13" x14ac:dyDescent="0.25">
      <c r="A13" s="95">
        <v>713</v>
      </c>
      <c r="B13" s="56" t="s">
        <v>5</v>
      </c>
      <c r="C13" s="56">
        <v>70</v>
      </c>
      <c r="D13" s="56" t="s">
        <v>10</v>
      </c>
      <c r="E13" s="96" t="s">
        <v>15</v>
      </c>
      <c r="F13" s="17" t="s">
        <v>68</v>
      </c>
      <c r="G13" s="93">
        <v>-1</v>
      </c>
      <c r="H13" s="151" t="s">
        <v>68</v>
      </c>
      <c r="I13" s="49" t="s">
        <v>72</v>
      </c>
      <c r="J13" s="94" t="s">
        <v>72</v>
      </c>
      <c r="K13" s="149" t="s">
        <v>68</v>
      </c>
      <c r="L13" s="50" t="s">
        <v>68</v>
      </c>
      <c r="M13" s="83">
        <v>1100</v>
      </c>
    </row>
    <row r="14" spans="1:13" x14ac:dyDescent="0.25">
      <c r="A14" s="95">
        <v>801</v>
      </c>
      <c r="B14" s="56" t="s">
        <v>5</v>
      </c>
      <c r="C14" s="56">
        <v>80</v>
      </c>
      <c r="D14" s="56" t="s">
        <v>10</v>
      </c>
      <c r="E14" s="96" t="s">
        <v>16</v>
      </c>
      <c r="F14" s="17">
        <v>28140</v>
      </c>
      <c r="G14" s="93">
        <v>364</v>
      </c>
      <c r="H14" s="151">
        <f t="shared" si="0"/>
        <v>182</v>
      </c>
      <c r="I14" s="49">
        <v>8313.52</v>
      </c>
      <c r="J14" s="49">
        <v>8139.8600000000006</v>
      </c>
      <c r="K14" s="68">
        <v>182</v>
      </c>
      <c r="L14" s="50">
        <v>173.66</v>
      </c>
      <c r="M14" s="83">
        <v>385.5</v>
      </c>
    </row>
    <row r="15" spans="1:13" x14ac:dyDescent="0.25">
      <c r="A15" s="95">
        <v>803</v>
      </c>
      <c r="B15" s="56" t="s">
        <v>5</v>
      </c>
      <c r="C15" s="56">
        <v>80</v>
      </c>
      <c r="D15" s="56" t="s">
        <v>10</v>
      </c>
      <c r="E15" s="96" t="s">
        <v>16</v>
      </c>
      <c r="F15" s="17">
        <v>36482.5</v>
      </c>
      <c r="G15" s="93">
        <v>400.5</v>
      </c>
      <c r="H15" s="151">
        <f t="shared" si="0"/>
        <v>166</v>
      </c>
      <c r="I15" s="49">
        <v>11085.359999999999</v>
      </c>
      <c r="J15" s="49">
        <v>10943.55</v>
      </c>
      <c r="K15" s="68">
        <v>234.5</v>
      </c>
      <c r="L15" s="50">
        <v>141.81</v>
      </c>
      <c r="M15" s="83">
        <v>417</v>
      </c>
    </row>
    <row r="16" spans="1:13" x14ac:dyDescent="0.25">
      <c r="A16" s="95">
        <v>808</v>
      </c>
      <c r="B16" s="56" t="s">
        <v>5</v>
      </c>
      <c r="C16" s="56">
        <v>81</v>
      </c>
      <c r="D16" s="56" t="s">
        <v>10</v>
      </c>
      <c r="E16" s="96" t="s">
        <v>16</v>
      </c>
      <c r="F16" s="17">
        <v>47892.5</v>
      </c>
      <c r="G16" s="93">
        <v>342.5</v>
      </c>
      <c r="H16" s="151">
        <f t="shared" si="0"/>
        <v>182.5</v>
      </c>
      <c r="I16" s="49">
        <v>4712.3099999999995</v>
      </c>
      <c r="J16" s="49">
        <v>7153.32</v>
      </c>
      <c r="K16" s="68">
        <v>160</v>
      </c>
      <c r="L16" s="50">
        <v>-2441.0100000000002</v>
      </c>
      <c r="M16" s="83">
        <v>363</v>
      </c>
    </row>
    <row r="17" spans="1:13" x14ac:dyDescent="0.25">
      <c r="A17" s="95">
        <v>908</v>
      </c>
      <c r="B17" s="56" t="s">
        <v>5</v>
      </c>
      <c r="C17" s="56">
        <v>90</v>
      </c>
      <c r="D17" s="56" t="s">
        <v>10</v>
      </c>
      <c r="E17" s="96" t="s">
        <v>17</v>
      </c>
      <c r="F17" s="17">
        <v>35168.5</v>
      </c>
      <c r="G17" s="93">
        <v>443.5</v>
      </c>
      <c r="H17" s="151">
        <f t="shared" si="0"/>
        <v>210.5</v>
      </c>
      <c r="I17" s="49">
        <v>10706.970000000001</v>
      </c>
      <c r="J17" s="49">
        <v>10617.59</v>
      </c>
      <c r="K17" s="68">
        <v>233</v>
      </c>
      <c r="L17" s="50">
        <v>89.38</v>
      </c>
      <c r="M17" s="83">
        <v>1372.5</v>
      </c>
    </row>
    <row r="18" spans="1:13" x14ac:dyDescent="0.25">
      <c r="A18" s="95">
        <v>1209</v>
      </c>
      <c r="B18" s="56" t="s">
        <v>5</v>
      </c>
      <c r="C18" s="56">
        <v>120</v>
      </c>
      <c r="D18" s="56" t="s">
        <v>18</v>
      </c>
      <c r="E18" s="96" t="s">
        <v>19</v>
      </c>
      <c r="F18" s="17">
        <v>31953.5</v>
      </c>
      <c r="G18" s="93">
        <v>321.5</v>
      </c>
      <c r="H18" s="151">
        <f t="shared" si="0"/>
        <v>78.5</v>
      </c>
      <c r="I18" s="49">
        <v>9822.6999999999989</v>
      </c>
      <c r="J18" s="49">
        <v>9736.869999999999</v>
      </c>
      <c r="K18" s="68">
        <v>243</v>
      </c>
      <c r="L18" s="50">
        <v>85.83</v>
      </c>
      <c r="M18" s="83">
        <v>852.5</v>
      </c>
    </row>
    <row r="19" spans="1:13" x14ac:dyDescent="0.25">
      <c r="A19" s="95">
        <v>1215</v>
      </c>
      <c r="B19" s="56" t="s">
        <v>5</v>
      </c>
      <c r="C19" s="56">
        <v>120</v>
      </c>
      <c r="D19" s="56" t="s">
        <v>18</v>
      </c>
      <c r="E19" s="96" t="s">
        <v>19</v>
      </c>
      <c r="F19" s="17">
        <v>31550</v>
      </c>
      <c r="G19" s="93">
        <v>326</v>
      </c>
      <c r="H19" s="151">
        <f t="shared" si="0"/>
        <v>81.5</v>
      </c>
      <c r="I19" s="49">
        <v>11493.05</v>
      </c>
      <c r="J19" s="49">
        <v>10177.93</v>
      </c>
      <c r="K19" s="68">
        <v>244.5</v>
      </c>
      <c r="L19" s="50">
        <v>1315.1200000000001</v>
      </c>
      <c r="M19" s="83">
        <v>645</v>
      </c>
    </row>
    <row r="20" spans="1:13" x14ac:dyDescent="0.25">
      <c r="A20" s="95">
        <v>1651</v>
      </c>
      <c r="B20" s="56" t="s">
        <v>5</v>
      </c>
      <c r="C20" s="56">
        <v>165</v>
      </c>
      <c r="D20" s="56" t="s">
        <v>18</v>
      </c>
      <c r="E20" s="96" t="s">
        <v>20</v>
      </c>
      <c r="F20" s="17">
        <v>76373.5</v>
      </c>
      <c r="G20" s="93">
        <v>600.5</v>
      </c>
      <c r="H20" s="151">
        <f t="shared" si="0"/>
        <v>274.5</v>
      </c>
      <c r="I20" s="49">
        <v>13532.57</v>
      </c>
      <c r="J20" s="49">
        <v>13060.41</v>
      </c>
      <c r="K20" s="68">
        <v>326</v>
      </c>
      <c r="L20" s="50">
        <v>472.16</v>
      </c>
      <c r="M20" s="83">
        <v>456</v>
      </c>
    </row>
    <row r="21" spans="1:13" x14ac:dyDescent="0.25">
      <c r="A21" s="97">
        <v>3003</v>
      </c>
      <c r="B21" s="98" t="s">
        <v>5</v>
      </c>
      <c r="C21" s="98">
        <v>300</v>
      </c>
      <c r="D21" s="98" t="s">
        <v>18</v>
      </c>
      <c r="E21" s="57" t="s">
        <v>67</v>
      </c>
      <c r="F21" s="22">
        <v>0</v>
      </c>
      <c r="G21" s="93">
        <v>41</v>
      </c>
      <c r="H21" s="152">
        <f t="shared" si="0"/>
        <v>0</v>
      </c>
      <c r="I21" s="77">
        <v>1570.81</v>
      </c>
      <c r="J21" s="77">
        <v>1570.81</v>
      </c>
      <c r="K21" s="121">
        <v>41</v>
      </c>
      <c r="L21" s="78">
        <v>0</v>
      </c>
      <c r="M21" s="83">
        <v>353.5</v>
      </c>
    </row>
    <row r="22" spans="1:13" x14ac:dyDescent="0.25">
      <c r="A22" s="97">
        <v>3501</v>
      </c>
      <c r="B22" s="98" t="s">
        <v>5</v>
      </c>
      <c r="C22" s="98">
        <v>350</v>
      </c>
      <c r="D22" s="98" t="s">
        <v>18</v>
      </c>
      <c r="E22" s="99" t="s">
        <v>21</v>
      </c>
      <c r="F22" s="17">
        <v>55260</v>
      </c>
      <c r="G22" s="93">
        <v>395</v>
      </c>
      <c r="H22" s="151">
        <f t="shared" si="0"/>
        <v>142.5</v>
      </c>
      <c r="I22" s="49">
        <v>9791.119999999999</v>
      </c>
      <c r="J22" s="49">
        <v>9605.5999999999985</v>
      </c>
      <c r="K22" s="68">
        <v>252.5</v>
      </c>
      <c r="L22" s="50">
        <v>185.52</v>
      </c>
      <c r="M22" s="83">
        <v>854.5</v>
      </c>
    </row>
    <row r="23" spans="1:13" x14ac:dyDescent="0.25">
      <c r="A23" s="102">
        <v>5500</v>
      </c>
      <c r="B23" s="56" t="s">
        <v>5</v>
      </c>
      <c r="C23" s="55">
        <v>550</v>
      </c>
      <c r="D23" s="56" t="s">
        <v>18</v>
      </c>
      <c r="E23" s="57" t="s">
        <v>22</v>
      </c>
      <c r="F23" s="17">
        <v>191553.96000000002</v>
      </c>
      <c r="G23" s="93">
        <v>877.11</v>
      </c>
      <c r="H23" s="151">
        <f t="shared" si="0"/>
        <v>137.11000000000001</v>
      </c>
      <c r="I23" s="49">
        <v>40642.880000000005</v>
      </c>
      <c r="J23" s="49">
        <v>40238.01</v>
      </c>
      <c r="K23" s="68">
        <v>740</v>
      </c>
      <c r="L23" s="50">
        <v>404.87000000000006</v>
      </c>
      <c r="M23" s="85"/>
    </row>
    <row r="24" spans="1:13" ht="15.75" x14ac:dyDescent="0.25">
      <c r="A24" s="103"/>
      <c r="B24" s="104"/>
      <c r="C24" s="105"/>
      <c r="D24" s="105"/>
      <c r="E24" s="106"/>
      <c r="F24" s="88"/>
      <c r="G24" s="89"/>
      <c r="H24" s="151"/>
      <c r="I24" s="89"/>
      <c r="J24" s="89"/>
      <c r="K24" s="91"/>
      <c r="L24" s="90"/>
      <c r="M24" s="86"/>
    </row>
    <row r="25" spans="1:13" ht="15.75" x14ac:dyDescent="0.25">
      <c r="A25" s="107"/>
      <c r="B25" s="104"/>
      <c r="C25" s="105"/>
      <c r="D25" s="105"/>
      <c r="E25" s="106"/>
      <c r="F25" s="88"/>
      <c r="G25" s="89"/>
      <c r="H25" s="151"/>
      <c r="I25" s="89"/>
      <c r="J25" s="89"/>
      <c r="K25" s="91"/>
      <c r="L25" s="90"/>
      <c r="M25" s="82">
        <v>60</v>
      </c>
    </row>
    <row r="26" spans="1:13" x14ac:dyDescent="0.25">
      <c r="A26" s="101">
        <v>230</v>
      </c>
      <c r="B26" s="6" t="s">
        <v>23</v>
      </c>
      <c r="C26" s="6">
        <v>23</v>
      </c>
      <c r="D26" s="6" t="s">
        <v>6</v>
      </c>
      <c r="E26" s="7" t="s">
        <v>24</v>
      </c>
      <c r="F26" s="17" t="s">
        <v>71</v>
      </c>
      <c r="G26" s="144"/>
      <c r="H26" s="151"/>
      <c r="I26" s="49"/>
      <c r="J26" s="49"/>
      <c r="K26" s="68"/>
      <c r="L26" s="50"/>
      <c r="M26" s="83">
        <v>715.5</v>
      </c>
    </row>
    <row r="27" spans="1:13" x14ac:dyDescent="0.25">
      <c r="A27" s="95">
        <v>231</v>
      </c>
      <c r="B27" s="56" t="s">
        <v>23</v>
      </c>
      <c r="C27" s="56">
        <v>23</v>
      </c>
      <c r="D27" s="56" t="s">
        <v>6</v>
      </c>
      <c r="E27" s="96" t="s">
        <v>24</v>
      </c>
      <c r="F27" s="22">
        <v>0</v>
      </c>
      <c r="G27" s="93">
        <v>112.5</v>
      </c>
      <c r="H27" s="152">
        <f t="shared" si="0"/>
        <v>0</v>
      </c>
      <c r="I27" s="77">
        <v>8980.91</v>
      </c>
      <c r="J27" s="77">
        <v>5417.76</v>
      </c>
      <c r="K27" s="121">
        <v>112.5</v>
      </c>
      <c r="L27" s="78">
        <v>3563.15</v>
      </c>
      <c r="M27" s="83">
        <v>375.5</v>
      </c>
    </row>
    <row r="28" spans="1:13" x14ac:dyDescent="0.25">
      <c r="A28" s="102">
        <v>330</v>
      </c>
      <c r="B28" s="56" t="s">
        <v>23</v>
      </c>
      <c r="C28" s="55">
        <v>33</v>
      </c>
      <c r="D28" s="56" t="s">
        <v>6</v>
      </c>
      <c r="E28" s="57" t="s">
        <v>25</v>
      </c>
      <c r="F28" s="17">
        <v>11524.5</v>
      </c>
      <c r="G28" s="93">
        <v>238</v>
      </c>
      <c r="H28" s="151">
        <f t="shared" si="0"/>
        <v>74</v>
      </c>
      <c r="I28" s="49">
        <v>10671.68</v>
      </c>
      <c r="J28" s="49">
        <v>7819.8099999999995</v>
      </c>
      <c r="K28" s="68">
        <v>164</v>
      </c>
      <c r="L28" s="50">
        <v>2851.87</v>
      </c>
      <c r="M28" s="84">
        <v>218.5</v>
      </c>
    </row>
    <row r="29" spans="1:13" x14ac:dyDescent="0.25">
      <c r="A29" s="102">
        <v>415</v>
      </c>
      <c r="B29" s="56" t="s">
        <v>23</v>
      </c>
      <c r="C29" s="55">
        <v>40</v>
      </c>
      <c r="D29" s="56" t="s">
        <v>10</v>
      </c>
      <c r="E29" s="57" t="s">
        <v>26</v>
      </c>
      <c r="F29" s="17">
        <v>15263.79</v>
      </c>
      <c r="G29" s="93">
        <v>300</v>
      </c>
      <c r="H29" s="151">
        <f t="shared" si="0"/>
        <v>116.5</v>
      </c>
      <c r="I29" s="49">
        <v>12118.56</v>
      </c>
      <c r="J29" s="49">
        <v>9327.5</v>
      </c>
      <c r="K29" s="68">
        <v>183.5</v>
      </c>
      <c r="L29" s="50">
        <v>2791.06</v>
      </c>
      <c r="M29" s="83">
        <v>290</v>
      </c>
    </row>
    <row r="30" spans="1:13" x14ac:dyDescent="0.25">
      <c r="A30" s="102">
        <v>418</v>
      </c>
      <c r="B30" s="56" t="s">
        <v>23</v>
      </c>
      <c r="C30" s="55">
        <v>40</v>
      </c>
      <c r="D30" s="56" t="s">
        <v>18</v>
      </c>
      <c r="E30" s="57" t="s">
        <v>27</v>
      </c>
      <c r="F30" s="17">
        <v>10759</v>
      </c>
      <c r="G30" s="93">
        <v>200</v>
      </c>
      <c r="H30" s="151">
        <f t="shared" si="0"/>
        <v>72</v>
      </c>
      <c r="I30" s="49">
        <v>6659.7199999999993</v>
      </c>
      <c r="J30" s="49">
        <v>6247.15</v>
      </c>
      <c r="K30" s="68">
        <v>128</v>
      </c>
      <c r="L30" s="50">
        <v>412.57</v>
      </c>
      <c r="M30" s="83">
        <v>203.5</v>
      </c>
    </row>
    <row r="31" spans="1:13" x14ac:dyDescent="0.25">
      <c r="A31" s="102">
        <v>528</v>
      </c>
      <c r="B31" s="56" t="s">
        <v>23</v>
      </c>
      <c r="C31" s="55">
        <v>50</v>
      </c>
      <c r="D31" s="56" t="s">
        <v>10</v>
      </c>
      <c r="E31" s="57" t="s">
        <v>28</v>
      </c>
      <c r="F31" s="17">
        <v>27657.75</v>
      </c>
      <c r="G31" s="93">
        <v>419.5</v>
      </c>
      <c r="H31" s="151">
        <f t="shared" si="0"/>
        <v>186</v>
      </c>
      <c r="I31" s="49">
        <v>13234.31</v>
      </c>
      <c r="J31" s="49">
        <v>12706.77</v>
      </c>
      <c r="K31" s="68">
        <v>233.5</v>
      </c>
      <c r="L31" s="50">
        <v>527.54</v>
      </c>
      <c r="M31" s="84">
        <v>144.5</v>
      </c>
    </row>
    <row r="32" spans="1:13" x14ac:dyDescent="0.25">
      <c r="A32" s="102">
        <v>9988</v>
      </c>
      <c r="B32" s="56" t="s">
        <v>23</v>
      </c>
      <c r="C32" s="55">
        <v>60</v>
      </c>
      <c r="D32" s="56" t="s">
        <v>10</v>
      </c>
      <c r="E32" s="57" t="s">
        <v>13</v>
      </c>
      <c r="F32" s="17">
        <v>23647.25</v>
      </c>
      <c r="G32" s="93">
        <v>274</v>
      </c>
      <c r="H32" s="151">
        <f t="shared" si="0"/>
        <v>113</v>
      </c>
      <c r="I32" s="49">
        <v>13022.95</v>
      </c>
      <c r="J32" s="49">
        <v>9010.2099999999991</v>
      </c>
      <c r="K32" s="68">
        <v>161</v>
      </c>
      <c r="L32" s="50">
        <v>4012.74</v>
      </c>
      <c r="M32" s="83">
        <v>362.5</v>
      </c>
    </row>
    <row r="33" spans="1:13" x14ac:dyDescent="0.25">
      <c r="A33" s="102">
        <v>730</v>
      </c>
      <c r="B33" s="56" t="s">
        <v>23</v>
      </c>
      <c r="C33" s="55">
        <v>75</v>
      </c>
      <c r="D33" s="56" t="s">
        <v>18</v>
      </c>
      <c r="E33" s="57" t="s">
        <v>29</v>
      </c>
      <c r="F33" s="17">
        <v>31192.9</v>
      </c>
      <c r="G33" s="93">
        <v>396</v>
      </c>
      <c r="H33" s="151">
        <f t="shared" si="0"/>
        <v>141</v>
      </c>
      <c r="I33" s="49">
        <v>13290.97</v>
      </c>
      <c r="J33" s="49">
        <v>12741.86</v>
      </c>
      <c r="K33" s="68">
        <v>255</v>
      </c>
      <c r="L33" s="50">
        <v>549.11</v>
      </c>
      <c r="M33" s="84">
        <v>297</v>
      </c>
    </row>
    <row r="34" spans="1:13" x14ac:dyDescent="0.25">
      <c r="A34" s="102">
        <v>805</v>
      </c>
      <c r="B34" s="56" t="s">
        <v>23</v>
      </c>
      <c r="C34" s="55">
        <v>80</v>
      </c>
      <c r="D34" s="56" t="s">
        <v>10</v>
      </c>
      <c r="E34" s="57" t="s">
        <v>16</v>
      </c>
      <c r="F34" s="17">
        <v>22017.45</v>
      </c>
      <c r="G34" s="93">
        <v>378.5</v>
      </c>
      <c r="H34" s="151">
        <f t="shared" si="0"/>
        <v>138</v>
      </c>
      <c r="I34" s="49">
        <v>16172.9</v>
      </c>
      <c r="J34" s="49">
        <v>12114.11</v>
      </c>
      <c r="K34" s="68">
        <v>240.5</v>
      </c>
      <c r="L34" s="50">
        <v>4058.79</v>
      </c>
      <c r="M34" s="83">
        <v>361.5</v>
      </c>
    </row>
    <row r="35" spans="1:13" x14ac:dyDescent="0.25">
      <c r="A35" s="102">
        <v>900</v>
      </c>
      <c r="B35" s="56" t="s">
        <v>23</v>
      </c>
      <c r="C35" s="55">
        <v>90</v>
      </c>
      <c r="D35" s="56" t="s">
        <v>10</v>
      </c>
      <c r="E35" s="108" t="s">
        <v>30</v>
      </c>
      <c r="F35" s="17">
        <v>35161.1</v>
      </c>
      <c r="G35" s="93">
        <v>388.5</v>
      </c>
      <c r="H35" s="151">
        <f t="shared" si="0"/>
        <v>121.5</v>
      </c>
      <c r="I35" s="49">
        <v>19635.89</v>
      </c>
      <c r="J35" s="49">
        <v>13720.2</v>
      </c>
      <c r="K35" s="68">
        <v>267</v>
      </c>
      <c r="L35" s="50">
        <v>5915.69</v>
      </c>
      <c r="M35" s="83">
        <v>269.5</v>
      </c>
    </row>
    <row r="36" spans="1:13" x14ac:dyDescent="0.25">
      <c r="A36" s="102">
        <v>1216</v>
      </c>
      <c r="B36" s="56" t="s">
        <v>23</v>
      </c>
      <c r="C36" s="55">
        <v>120</v>
      </c>
      <c r="D36" s="56" t="s">
        <v>18</v>
      </c>
      <c r="E36" s="57" t="s">
        <v>19</v>
      </c>
      <c r="F36" s="17">
        <v>35742.92</v>
      </c>
      <c r="G36" s="93">
        <v>350.5</v>
      </c>
      <c r="H36" s="151">
        <f t="shared" si="0"/>
        <v>113</v>
      </c>
      <c r="I36" s="49">
        <v>13180.63</v>
      </c>
      <c r="J36" s="49">
        <v>11669.12</v>
      </c>
      <c r="K36" s="68">
        <v>237.5</v>
      </c>
      <c r="L36" s="50">
        <v>1511.51</v>
      </c>
      <c r="M36" s="83">
        <v>366</v>
      </c>
    </row>
    <row r="37" spans="1:13" x14ac:dyDescent="0.25">
      <c r="A37" s="102">
        <v>1650</v>
      </c>
      <c r="B37" s="56" t="s">
        <v>23</v>
      </c>
      <c r="C37" s="55">
        <v>165</v>
      </c>
      <c r="D37" s="56" t="s">
        <v>18</v>
      </c>
      <c r="E37" s="57" t="s">
        <v>20</v>
      </c>
      <c r="F37" s="17">
        <v>35126.25</v>
      </c>
      <c r="G37" s="93">
        <v>403</v>
      </c>
      <c r="H37" s="151">
        <f t="shared" si="0"/>
        <v>105</v>
      </c>
      <c r="I37" s="49">
        <v>14877.52</v>
      </c>
      <c r="J37" s="49">
        <v>14866.08</v>
      </c>
      <c r="K37" s="68">
        <v>298</v>
      </c>
      <c r="L37" s="50">
        <v>11.44</v>
      </c>
      <c r="M37" s="83">
        <v>318.5</v>
      </c>
    </row>
    <row r="38" spans="1:13" x14ac:dyDescent="0.25">
      <c r="A38" s="102">
        <v>1652</v>
      </c>
      <c r="B38" s="56" t="s">
        <v>23</v>
      </c>
      <c r="C38" s="55">
        <v>165</v>
      </c>
      <c r="D38" s="56" t="s">
        <v>18</v>
      </c>
      <c r="E38" s="57" t="s">
        <v>20</v>
      </c>
      <c r="F38" s="17">
        <v>55048.88</v>
      </c>
      <c r="G38" s="93">
        <v>536.5</v>
      </c>
      <c r="H38" s="151">
        <f t="shared" si="0"/>
        <v>132.5</v>
      </c>
      <c r="I38" s="49">
        <v>18166.52</v>
      </c>
      <c r="J38" s="49">
        <v>17975.13</v>
      </c>
      <c r="K38" s="68">
        <v>404</v>
      </c>
      <c r="L38" s="50">
        <v>191.39</v>
      </c>
      <c r="M38" s="83">
        <v>300.5</v>
      </c>
    </row>
    <row r="39" spans="1:13" x14ac:dyDescent="0.25">
      <c r="A39" s="102">
        <v>3000</v>
      </c>
      <c r="B39" s="56" t="s">
        <v>23</v>
      </c>
      <c r="C39" s="55">
        <v>300</v>
      </c>
      <c r="D39" s="56" t="s">
        <v>10</v>
      </c>
      <c r="E39" s="57" t="s">
        <v>31</v>
      </c>
      <c r="F39" s="22">
        <v>13125</v>
      </c>
      <c r="G39" s="93">
        <v>64.5</v>
      </c>
      <c r="H39" s="152">
        <f t="shared" si="0"/>
        <v>1</v>
      </c>
      <c r="I39" s="77">
        <v>16725.199999999997</v>
      </c>
      <c r="J39" s="77">
        <v>2407.75</v>
      </c>
      <c r="K39" s="121">
        <v>63.5</v>
      </c>
      <c r="L39" s="78">
        <v>14317.449999999999</v>
      </c>
      <c r="M39" s="83">
        <v>833.55</v>
      </c>
    </row>
    <row r="40" spans="1:13" x14ac:dyDescent="0.25">
      <c r="A40" s="102">
        <v>3001</v>
      </c>
      <c r="B40" s="56" t="s">
        <v>23</v>
      </c>
      <c r="C40" s="55">
        <v>300</v>
      </c>
      <c r="D40" s="56" t="s">
        <v>18</v>
      </c>
      <c r="E40" s="57" t="s">
        <v>32</v>
      </c>
      <c r="F40" s="17">
        <v>8200</v>
      </c>
      <c r="G40" s="93">
        <v>428.5</v>
      </c>
      <c r="H40" s="151">
        <f t="shared" si="0"/>
        <v>18</v>
      </c>
      <c r="I40" s="49">
        <v>18704.190000000002</v>
      </c>
      <c r="J40" s="49">
        <v>18028.329999999998</v>
      </c>
      <c r="K40" s="68">
        <v>410.5</v>
      </c>
      <c r="L40" s="50">
        <v>675.86</v>
      </c>
      <c r="M40" s="83">
        <v>422</v>
      </c>
    </row>
    <row r="41" spans="1:13" x14ac:dyDescent="0.25">
      <c r="A41" s="109">
        <v>3650</v>
      </c>
      <c r="B41" s="98" t="s">
        <v>23</v>
      </c>
      <c r="C41" s="110">
        <v>360</v>
      </c>
      <c r="D41" s="98" t="s">
        <v>18</v>
      </c>
      <c r="E41" s="111" t="s">
        <v>33</v>
      </c>
      <c r="F41" s="17">
        <v>90987.5</v>
      </c>
      <c r="G41" s="93">
        <v>801.5</v>
      </c>
      <c r="H41" s="151">
        <f t="shared" si="0"/>
        <v>360.5</v>
      </c>
      <c r="I41" s="49">
        <v>23209.100000000002</v>
      </c>
      <c r="J41" s="49">
        <v>21967.58</v>
      </c>
      <c r="K41" s="68">
        <v>441</v>
      </c>
      <c r="L41" s="50">
        <v>1241.52</v>
      </c>
      <c r="M41" s="83">
        <v>897.5</v>
      </c>
    </row>
    <row r="42" spans="1:13" x14ac:dyDescent="0.25">
      <c r="A42" s="95">
        <v>5501</v>
      </c>
      <c r="B42" s="56" t="s">
        <v>23</v>
      </c>
      <c r="C42" s="56">
        <v>550</v>
      </c>
      <c r="D42" s="56" t="s">
        <v>18</v>
      </c>
      <c r="E42" s="100" t="s">
        <v>22</v>
      </c>
      <c r="F42" s="17">
        <v>58337.5</v>
      </c>
      <c r="G42" s="93">
        <v>380.5</v>
      </c>
      <c r="H42" s="151">
        <f t="shared" si="0"/>
        <v>16</v>
      </c>
      <c r="I42" s="49">
        <v>17995</v>
      </c>
      <c r="J42" s="49">
        <v>13928.94</v>
      </c>
      <c r="K42" s="68">
        <v>364.5</v>
      </c>
      <c r="L42" s="50">
        <v>4066.0599999999995</v>
      </c>
      <c r="M42" s="86"/>
    </row>
    <row r="43" spans="1:13" ht="15.75" x14ac:dyDescent="0.25">
      <c r="A43" s="107"/>
      <c r="B43" s="112"/>
      <c r="C43" s="112"/>
      <c r="D43" s="113"/>
      <c r="E43" s="113"/>
      <c r="F43" s="88"/>
      <c r="G43" s="89"/>
      <c r="H43" s="151"/>
      <c r="I43" s="89"/>
      <c r="J43" s="89"/>
      <c r="K43" s="91"/>
      <c r="L43" s="90"/>
      <c r="M43" s="86"/>
    </row>
    <row r="44" spans="1:13" ht="15.75" x14ac:dyDescent="0.25">
      <c r="A44" s="101"/>
      <c r="B44" s="6"/>
      <c r="C44" s="6"/>
      <c r="D44" s="114"/>
      <c r="E44" s="7"/>
      <c r="F44" s="88"/>
      <c r="G44" s="89"/>
      <c r="H44" s="151"/>
      <c r="I44" s="89"/>
      <c r="J44" s="89"/>
      <c r="K44" s="91"/>
      <c r="L44" s="90"/>
      <c r="M44" s="82">
        <v>270</v>
      </c>
    </row>
    <row r="45" spans="1:13" x14ac:dyDescent="0.25">
      <c r="A45" s="95">
        <v>232</v>
      </c>
      <c r="B45" s="56" t="s">
        <v>34</v>
      </c>
      <c r="C45" s="56">
        <v>23</v>
      </c>
      <c r="D45" s="56" t="s">
        <v>6</v>
      </c>
      <c r="E45" s="96" t="s">
        <v>24</v>
      </c>
      <c r="F45" s="17">
        <v>13290</v>
      </c>
      <c r="G45" s="144">
        <v>223</v>
      </c>
      <c r="H45" s="151">
        <f t="shared" si="0"/>
        <v>109</v>
      </c>
      <c r="I45" s="49">
        <v>5939.1900000000005</v>
      </c>
      <c r="J45" s="49">
        <v>5939.1900000000005</v>
      </c>
      <c r="K45" s="68">
        <v>114</v>
      </c>
      <c r="L45" s="50">
        <v>0</v>
      </c>
      <c r="M45" s="83">
        <v>249.5</v>
      </c>
    </row>
    <row r="46" spans="1:13" x14ac:dyDescent="0.25">
      <c r="A46" s="102">
        <v>424</v>
      </c>
      <c r="B46" s="56" t="s">
        <v>34</v>
      </c>
      <c r="C46" s="55">
        <v>40</v>
      </c>
      <c r="D46" s="56" t="s">
        <v>10</v>
      </c>
      <c r="E46" s="57" t="s">
        <v>35</v>
      </c>
      <c r="F46" s="17">
        <v>19482.7</v>
      </c>
      <c r="G46" s="93">
        <v>367</v>
      </c>
      <c r="H46" s="151">
        <f t="shared" si="0"/>
        <v>164</v>
      </c>
      <c r="I46" s="49">
        <v>16764.309999999998</v>
      </c>
      <c r="J46" s="49">
        <v>11075.970000000001</v>
      </c>
      <c r="K46" s="68">
        <v>203</v>
      </c>
      <c r="L46" s="50">
        <v>5688.34</v>
      </c>
      <c r="M46" s="83">
        <v>83.5</v>
      </c>
    </row>
    <row r="47" spans="1:13" x14ac:dyDescent="0.25">
      <c r="A47" s="102">
        <v>519</v>
      </c>
      <c r="B47" s="56" t="s">
        <v>34</v>
      </c>
      <c r="C47" s="55">
        <v>50</v>
      </c>
      <c r="D47" s="56" t="s">
        <v>10</v>
      </c>
      <c r="E47" s="57" t="s">
        <v>36</v>
      </c>
      <c r="F47" s="22">
        <v>0</v>
      </c>
      <c r="G47" s="93">
        <v>10.5</v>
      </c>
      <c r="H47" s="152">
        <f t="shared" si="0"/>
        <v>0</v>
      </c>
      <c r="I47" s="77">
        <v>530.33000000000004</v>
      </c>
      <c r="J47" s="77">
        <v>530.33000000000004</v>
      </c>
      <c r="K47" s="121">
        <v>10.5</v>
      </c>
      <c r="L47" s="78">
        <v>0</v>
      </c>
      <c r="M47" s="84">
        <v>130.5</v>
      </c>
    </row>
    <row r="48" spans="1:13" x14ac:dyDescent="0.25">
      <c r="A48" s="102">
        <v>9989</v>
      </c>
      <c r="B48" s="56" t="s">
        <v>34</v>
      </c>
      <c r="C48" s="55">
        <v>60</v>
      </c>
      <c r="D48" s="56" t="s">
        <v>10</v>
      </c>
      <c r="E48" s="57" t="s">
        <v>13</v>
      </c>
      <c r="F48" s="17">
        <v>30766.45</v>
      </c>
      <c r="G48" s="93">
        <v>351.5</v>
      </c>
      <c r="H48" s="151">
        <f t="shared" si="0"/>
        <v>165</v>
      </c>
      <c r="I48" s="49">
        <v>12346.41</v>
      </c>
      <c r="J48" s="49">
        <v>9562.0299999999988</v>
      </c>
      <c r="K48" s="68">
        <v>186.5</v>
      </c>
      <c r="L48" s="50">
        <v>2784.38</v>
      </c>
      <c r="M48" s="83">
        <v>167</v>
      </c>
    </row>
    <row r="49" spans="1:13" x14ac:dyDescent="0.25">
      <c r="A49" s="102">
        <v>700</v>
      </c>
      <c r="B49" s="56" t="s">
        <v>34</v>
      </c>
      <c r="C49" s="55">
        <v>70</v>
      </c>
      <c r="D49" s="56" t="s">
        <v>10</v>
      </c>
      <c r="E49" s="57" t="s">
        <v>69</v>
      </c>
      <c r="F49" s="17">
        <v>30256.13</v>
      </c>
      <c r="G49" s="93">
        <v>381.5</v>
      </c>
      <c r="H49" s="151">
        <f t="shared" si="0"/>
        <v>164</v>
      </c>
      <c r="I49" s="49">
        <v>15392.77</v>
      </c>
      <c r="J49" s="49">
        <v>11343.33</v>
      </c>
      <c r="K49" s="68">
        <v>217.5</v>
      </c>
      <c r="L49" s="50">
        <v>4049.44</v>
      </c>
      <c r="M49" s="83">
        <v>197.5</v>
      </c>
    </row>
    <row r="50" spans="1:13" x14ac:dyDescent="0.25">
      <c r="A50" s="102">
        <v>731</v>
      </c>
      <c r="B50" s="56" t="s">
        <v>34</v>
      </c>
      <c r="C50" s="55">
        <v>75</v>
      </c>
      <c r="D50" s="56" t="s">
        <v>18</v>
      </c>
      <c r="E50" s="57" t="s">
        <v>29</v>
      </c>
      <c r="F50" s="17">
        <v>30926</v>
      </c>
      <c r="G50" s="93">
        <v>323</v>
      </c>
      <c r="H50" s="151">
        <f t="shared" si="0"/>
        <v>112</v>
      </c>
      <c r="I50" s="49">
        <v>17580.280000000002</v>
      </c>
      <c r="J50" s="49">
        <v>11024.199999999999</v>
      </c>
      <c r="K50" s="68">
        <v>211</v>
      </c>
      <c r="L50" s="50">
        <v>6556.08</v>
      </c>
      <c r="M50" s="83">
        <v>162.5</v>
      </c>
    </row>
    <row r="51" spans="1:13" x14ac:dyDescent="0.25">
      <c r="A51" s="102">
        <v>806</v>
      </c>
      <c r="B51" s="56" t="s">
        <v>34</v>
      </c>
      <c r="C51" s="55">
        <v>80</v>
      </c>
      <c r="D51" s="56" t="s">
        <v>10</v>
      </c>
      <c r="E51" s="57" t="s">
        <v>38</v>
      </c>
      <c r="F51" s="17">
        <v>36369.379999999997</v>
      </c>
      <c r="G51" s="93">
        <v>400</v>
      </c>
      <c r="H51" s="151">
        <f t="shared" si="0"/>
        <v>185</v>
      </c>
      <c r="I51" s="49">
        <v>11501.720000000001</v>
      </c>
      <c r="J51" s="49">
        <v>10888.39</v>
      </c>
      <c r="K51" s="68">
        <v>215</v>
      </c>
      <c r="L51" s="50">
        <v>613.33000000000004</v>
      </c>
      <c r="M51" s="83">
        <v>276.5</v>
      </c>
    </row>
    <row r="52" spans="1:13" x14ac:dyDescent="0.25">
      <c r="A52" s="102">
        <v>902</v>
      </c>
      <c r="B52" s="56" t="s">
        <v>34</v>
      </c>
      <c r="C52" s="55">
        <v>90</v>
      </c>
      <c r="D52" s="56" t="s">
        <v>10</v>
      </c>
      <c r="E52" s="57" t="s">
        <v>45</v>
      </c>
      <c r="F52" s="17">
        <v>29460.75</v>
      </c>
      <c r="G52" s="93">
        <v>348.5</v>
      </c>
      <c r="H52" s="151">
        <f t="shared" si="0"/>
        <v>145</v>
      </c>
      <c r="I52" s="49">
        <v>13315.779999999999</v>
      </c>
      <c r="J52" s="49">
        <v>11565.3</v>
      </c>
      <c r="K52" s="68">
        <v>203.5</v>
      </c>
      <c r="L52" s="50">
        <v>1750.48</v>
      </c>
      <c r="M52" s="83">
        <v>269.5</v>
      </c>
    </row>
    <row r="53" spans="1:13" x14ac:dyDescent="0.25">
      <c r="A53" s="102">
        <v>1206</v>
      </c>
      <c r="B53" s="56" t="s">
        <v>34</v>
      </c>
      <c r="C53" s="55">
        <v>120</v>
      </c>
      <c r="D53" s="56" t="s">
        <v>18</v>
      </c>
      <c r="E53" s="57" t="s">
        <v>19</v>
      </c>
      <c r="F53" s="17">
        <v>40989.199999999997</v>
      </c>
      <c r="G53" s="93">
        <v>302</v>
      </c>
      <c r="H53" s="151">
        <f t="shared" si="0"/>
        <v>76</v>
      </c>
      <c r="I53" s="49">
        <v>12894.580000000002</v>
      </c>
      <c r="J53" s="49">
        <v>12368.630000000001</v>
      </c>
      <c r="K53" s="68">
        <v>226</v>
      </c>
      <c r="L53" s="50">
        <v>525.95000000000005</v>
      </c>
      <c r="M53" s="84">
        <v>1.5</v>
      </c>
    </row>
    <row r="54" spans="1:13" x14ac:dyDescent="0.25">
      <c r="A54" s="102">
        <v>1500</v>
      </c>
      <c r="B54" s="56" t="s">
        <v>34</v>
      </c>
      <c r="C54" s="55">
        <v>150</v>
      </c>
      <c r="D54" s="56" t="s">
        <v>18</v>
      </c>
      <c r="E54" s="57" t="s">
        <v>39</v>
      </c>
      <c r="F54" s="17" t="s">
        <v>68</v>
      </c>
      <c r="G54" s="93"/>
      <c r="H54" s="151" t="s">
        <v>68</v>
      </c>
      <c r="I54" s="49" t="s">
        <v>68</v>
      </c>
      <c r="J54" s="94" t="s">
        <v>68</v>
      </c>
      <c r="K54" s="149" t="s">
        <v>68</v>
      </c>
      <c r="L54" s="50" t="s">
        <v>68</v>
      </c>
      <c r="M54" s="83">
        <v>422.5</v>
      </c>
    </row>
    <row r="55" spans="1:13" x14ac:dyDescent="0.25">
      <c r="A55" s="102">
        <v>3502</v>
      </c>
      <c r="B55" s="56" t="s">
        <v>34</v>
      </c>
      <c r="C55" s="55">
        <v>350</v>
      </c>
      <c r="D55" s="56" t="s">
        <v>18</v>
      </c>
      <c r="E55" s="57" t="s">
        <v>21</v>
      </c>
      <c r="F55" s="17">
        <v>15120</v>
      </c>
      <c r="G55" s="93">
        <v>120.5</v>
      </c>
      <c r="H55" s="151">
        <f t="shared" si="0"/>
        <v>10</v>
      </c>
      <c r="I55" s="49">
        <v>5623.079999999999</v>
      </c>
      <c r="J55" s="49">
        <v>5258.0899999999992</v>
      </c>
      <c r="K55" s="68">
        <v>110.5</v>
      </c>
      <c r="L55" s="50">
        <v>364.99</v>
      </c>
      <c r="M55" s="86"/>
    </row>
    <row r="56" spans="1:13" ht="15.75" x14ac:dyDescent="0.25">
      <c r="A56" s="95"/>
      <c r="B56" s="56"/>
      <c r="C56" s="56"/>
      <c r="D56" s="100"/>
      <c r="E56" s="100"/>
      <c r="F56" s="88"/>
      <c r="G56" s="89"/>
      <c r="H56" s="151">
        <f t="shared" si="0"/>
        <v>0</v>
      </c>
      <c r="I56" s="89"/>
      <c r="J56" s="89"/>
      <c r="K56" s="91"/>
      <c r="L56" s="90"/>
      <c r="M56" s="86"/>
    </row>
    <row r="57" spans="1:13" ht="15.75" x14ac:dyDescent="0.25">
      <c r="A57" s="95"/>
      <c r="B57" s="56"/>
      <c r="C57" s="56"/>
      <c r="D57" s="100"/>
      <c r="E57" s="96"/>
      <c r="F57" s="88"/>
      <c r="G57" s="89"/>
      <c r="H57" s="151">
        <f t="shared" si="0"/>
        <v>0</v>
      </c>
      <c r="I57" s="89"/>
      <c r="J57" s="89"/>
      <c r="K57" s="91"/>
      <c r="L57" s="90"/>
      <c r="M57" s="80"/>
    </row>
    <row r="58" spans="1:13" x14ac:dyDescent="0.25">
      <c r="A58" s="101">
        <v>230</v>
      </c>
      <c r="B58" s="6" t="s">
        <v>40</v>
      </c>
      <c r="C58" s="6">
        <v>23</v>
      </c>
      <c r="D58" s="6" t="s">
        <v>6</v>
      </c>
      <c r="E58" s="7" t="s">
        <v>24</v>
      </c>
      <c r="F58" s="22">
        <v>0</v>
      </c>
      <c r="G58" s="144">
        <v>33</v>
      </c>
      <c r="H58" s="152">
        <f t="shared" si="0"/>
        <v>0</v>
      </c>
      <c r="I58" s="77">
        <v>3868.62</v>
      </c>
      <c r="J58" s="77">
        <v>1469.5500000000002</v>
      </c>
      <c r="K58" s="121">
        <v>33</v>
      </c>
      <c r="L58" s="78">
        <v>2399.0700000000002</v>
      </c>
      <c r="M58" s="82">
        <v>261</v>
      </c>
    </row>
    <row r="59" spans="1:13" x14ac:dyDescent="0.25">
      <c r="A59" s="95">
        <v>253</v>
      </c>
      <c r="B59" s="56" t="s">
        <v>40</v>
      </c>
      <c r="C59" s="56">
        <v>25</v>
      </c>
      <c r="D59" s="56" t="s">
        <v>6</v>
      </c>
      <c r="E59" s="96" t="s">
        <v>41</v>
      </c>
      <c r="F59" s="17">
        <v>6173</v>
      </c>
      <c r="G59" s="93">
        <v>200</v>
      </c>
      <c r="H59" s="151">
        <f t="shared" si="0"/>
        <v>76</v>
      </c>
      <c r="I59" s="49">
        <v>5251.06</v>
      </c>
      <c r="J59" s="49">
        <v>5237.46</v>
      </c>
      <c r="K59" s="68">
        <v>124</v>
      </c>
      <c r="L59" s="50">
        <v>13.6</v>
      </c>
      <c r="M59" s="83">
        <v>320.5</v>
      </c>
    </row>
    <row r="60" spans="1:13" x14ac:dyDescent="0.25">
      <c r="A60" s="102">
        <v>9932</v>
      </c>
      <c r="B60" s="56" t="s">
        <v>40</v>
      </c>
      <c r="C60" s="55">
        <v>33</v>
      </c>
      <c r="D60" s="56" t="s">
        <v>6</v>
      </c>
      <c r="E60" s="57" t="s">
        <v>25</v>
      </c>
      <c r="F60" s="17">
        <v>12417.5</v>
      </c>
      <c r="G60" s="93">
        <v>354.15000000000003</v>
      </c>
      <c r="H60" s="151">
        <f t="shared" si="0"/>
        <v>135.65000000000003</v>
      </c>
      <c r="I60" s="49">
        <v>9988.880000000001</v>
      </c>
      <c r="J60" s="49">
        <v>9871.880000000001</v>
      </c>
      <c r="K60" s="68">
        <v>218.5</v>
      </c>
      <c r="L60" s="50">
        <v>117</v>
      </c>
      <c r="M60" s="83">
        <v>255.60000000000002</v>
      </c>
    </row>
    <row r="61" spans="1:13" x14ac:dyDescent="0.25">
      <c r="A61" s="102">
        <v>421</v>
      </c>
      <c r="B61" s="56" t="s">
        <v>40</v>
      </c>
      <c r="C61" s="55">
        <v>40</v>
      </c>
      <c r="D61" s="56" t="s">
        <v>10</v>
      </c>
      <c r="E61" s="57" t="s">
        <v>42</v>
      </c>
      <c r="F61" s="17">
        <v>14872.5</v>
      </c>
      <c r="G61" s="93">
        <v>320.5</v>
      </c>
      <c r="H61" s="151">
        <f t="shared" si="0"/>
        <v>133.5</v>
      </c>
      <c r="I61" s="49">
        <v>8016.74</v>
      </c>
      <c r="J61" s="49">
        <v>7841.17</v>
      </c>
      <c r="K61" s="68">
        <v>187</v>
      </c>
      <c r="L61" s="50">
        <v>175.57</v>
      </c>
      <c r="M61" s="83">
        <v>233.5</v>
      </c>
    </row>
    <row r="62" spans="1:13" x14ac:dyDescent="0.25">
      <c r="A62" s="102">
        <v>423</v>
      </c>
      <c r="B62" s="56" t="s">
        <v>40</v>
      </c>
      <c r="C62" s="55">
        <v>40</v>
      </c>
      <c r="D62" s="56" t="s">
        <v>10</v>
      </c>
      <c r="E62" s="57" t="s">
        <v>35</v>
      </c>
      <c r="F62" s="17">
        <v>8517.5</v>
      </c>
      <c r="G62" s="93">
        <v>244.5</v>
      </c>
      <c r="H62" s="151">
        <f t="shared" si="0"/>
        <v>87.5</v>
      </c>
      <c r="I62" s="49">
        <v>6659.8899999999994</v>
      </c>
      <c r="J62" s="49">
        <v>6659.8899999999994</v>
      </c>
      <c r="K62" s="68">
        <v>157</v>
      </c>
      <c r="L62" s="50">
        <v>0</v>
      </c>
      <c r="M62" s="83">
        <v>255.5</v>
      </c>
    </row>
    <row r="63" spans="1:13" x14ac:dyDescent="0.25">
      <c r="A63" s="102">
        <v>527</v>
      </c>
      <c r="B63" s="56" t="s">
        <v>40</v>
      </c>
      <c r="C63" s="55">
        <v>50</v>
      </c>
      <c r="D63" s="56" t="s">
        <v>10</v>
      </c>
      <c r="E63" s="57" t="s">
        <v>36</v>
      </c>
      <c r="F63" s="17">
        <v>14486.5</v>
      </c>
      <c r="G63" s="93">
        <v>328</v>
      </c>
      <c r="H63" s="151">
        <f t="shared" si="0"/>
        <v>136.5</v>
      </c>
      <c r="I63" s="49">
        <v>9266.1000000000022</v>
      </c>
      <c r="J63" s="49">
        <v>8225.82</v>
      </c>
      <c r="K63" s="68">
        <v>191.5</v>
      </c>
      <c r="L63" s="50">
        <v>1040.28</v>
      </c>
      <c r="M63" s="83">
        <v>199</v>
      </c>
    </row>
    <row r="64" spans="1:13" x14ac:dyDescent="0.25">
      <c r="A64" s="102">
        <v>614</v>
      </c>
      <c r="B64" s="56" t="s">
        <v>40</v>
      </c>
      <c r="C64" s="55">
        <v>60</v>
      </c>
      <c r="D64" s="56" t="s">
        <v>10</v>
      </c>
      <c r="E64" s="57" t="s">
        <v>13</v>
      </c>
      <c r="F64" s="22">
        <v>9857</v>
      </c>
      <c r="G64" s="93">
        <v>231.5</v>
      </c>
      <c r="H64" s="152">
        <f t="shared" si="0"/>
        <v>80.5</v>
      </c>
      <c r="I64" s="77">
        <v>11613.070000000002</v>
      </c>
      <c r="J64" s="77">
        <v>6301.9199999999992</v>
      </c>
      <c r="K64" s="121">
        <v>151</v>
      </c>
      <c r="L64" s="78">
        <v>5311.1500000000005</v>
      </c>
      <c r="M64" s="83">
        <v>461</v>
      </c>
    </row>
    <row r="65" spans="1:13" x14ac:dyDescent="0.25">
      <c r="A65" s="102">
        <v>705</v>
      </c>
      <c r="B65" s="56" t="s">
        <v>40</v>
      </c>
      <c r="C65" s="55">
        <v>70</v>
      </c>
      <c r="D65" s="56" t="s">
        <v>10</v>
      </c>
      <c r="E65" s="57" t="s">
        <v>14</v>
      </c>
      <c r="F65" s="17">
        <v>13362</v>
      </c>
      <c r="G65" s="93">
        <v>232.5</v>
      </c>
      <c r="H65" s="151">
        <f t="shared" si="0"/>
        <v>87</v>
      </c>
      <c r="I65" s="49">
        <v>6587.51</v>
      </c>
      <c r="J65" s="49">
        <v>6506.2800000000007</v>
      </c>
      <c r="K65" s="68">
        <v>145.5</v>
      </c>
      <c r="L65" s="50">
        <v>81.23</v>
      </c>
      <c r="M65" s="83">
        <v>358</v>
      </c>
    </row>
    <row r="66" spans="1:13" x14ac:dyDescent="0.25">
      <c r="A66" s="102">
        <v>707</v>
      </c>
      <c r="B66" s="56" t="s">
        <v>40</v>
      </c>
      <c r="C66" s="55">
        <v>70</v>
      </c>
      <c r="D66" s="56" t="s">
        <v>10</v>
      </c>
      <c r="E66" s="57" t="s">
        <v>14</v>
      </c>
      <c r="F66" s="17">
        <v>14932.5</v>
      </c>
      <c r="G66" s="93">
        <v>333</v>
      </c>
      <c r="H66" s="151">
        <f t="shared" si="0"/>
        <v>90.5</v>
      </c>
      <c r="I66" s="49">
        <v>11258.310000000001</v>
      </c>
      <c r="J66" s="49">
        <v>10690.62</v>
      </c>
      <c r="K66" s="68">
        <v>242.5</v>
      </c>
      <c r="L66" s="50">
        <v>567.69000000000005</v>
      </c>
      <c r="M66" s="83">
        <v>338</v>
      </c>
    </row>
    <row r="67" spans="1:13" x14ac:dyDescent="0.25">
      <c r="A67" s="102">
        <v>709</v>
      </c>
      <c r="B67" s="56" t="s">
        <v>40</v>
      </c>
      <c r="C67" s="55">
        <v>70</v>
      </c>
      <c r="D67" s="56" t="s">
        <v>10</v>
      </c>
      <c r="E67" s="57" t="s">
        <v>43</v>
      </c>
      <c r="F67" s="17">
        <v>23230.880000000001</v>
      </c>
      <c r="G67" s="93">
        <v>359.5</v>
      </c>
      <c r="H67" s="151">
        <f t="shared" si="0"/>
        <v>153</v>
      </c>
      <c r="I67" s="49">
        <v>9132.27</v>
      </c>
      <c r="J67" s="49">
        <v>8991.02</v>
      </c>
      <c r="K67" s="68">
        <v>206.5</v>
      </c>
      <c r="L67" s="50">
        <v>141.25</v>
      </c>
      <c r="M67" s="83">
        <v>270.5</v>
      </c>
    </row>
    <row r="68" spans="1:13" x14ac:dyDescent="0.25">
      <c r="A68" s="102">
        <v>759</v>
      </c>
      <c r="B68" s="56" t="s">
        <v>40</v>
      </c>
      <c r="C68" s="55">
        <v>75</v>
      </c>
      <c r="D68" s="56" t="s">
        <v>10</v>
      </c>
      <c r="E68" s="57" t="s">
        <v>44</v>
      </c>
      <c r="F68" s="17">
        <v>16311.38</v>
      </c>
      <c r="G68" s="93">
        <v>206.5</v>
      </c>
      <c r="H68" s="151">
        <f t="shared" si="0"/>
        <v>85.5</v>
      </c>
      <c r="I68" s="49">
        <v>5365.91</v>
      </c>
      <c r="J68" s="49">
        <v>5235.9799999999996</v>
      </c>
      <c r="K68" s="68">
        <v>121</v>
      </c>
      <c r="L68" s="50">
        <v>129.93</v>
      </c>
      <c r="M68" s="83">
        <v>319.5</v>
      </c>
    </row>
    <row r="69" spans="1:13" x14ac:dyDescent="0.25">
      <c r="A69" s="102">
        <v>802</v>
      </c>
      <c r="B69" s="56" t="s">
        <v>40</v>
      </c>
      <c r="C69" s="55">
        <v>80</v>
      </c>
      <c r="D69" s="56" t="s">
        <v>10</v>
      </c>
      <c r="E69" s="57" t="s">
        <v>16</v>
      </c>
      <c r="F69" s="17">
        <v>11402</v>
      </c>
      <c r="G69" s="93">
        <v>240</v>
      </c>
      <c r="H69" s="151">
        <f t="shared" ref="H69:H83" si="1">G69-K69</f>
        <v>94.5</v>
      </c>
      <c r="I69" s="49">
        <v>6472.72</v>
      </c>
      <c r="J69" s="49">
        <v>6089.17</v>
      </c>
      <c r="K69" s="68">
        <v>145.5</v>
      </c>
      <c r="L69" s="50">
        <v>383.55</v>
      </c>
      <c r="M69" s="83">
        <v>448.55</v>
      </c>
    </row>
    <row r="70" spans="1:13" x14ac:dyDescent="0.25">
      <c r="A70" s="102">
        <v>807</v>
      </c>
      <c r="B70" s="56" t="s">
        <v>40</v>
      </c>
      <c r="C70" s="55">
        <v>80</v>
      </c>
      <c r="D70" s="56" t="s">
        <v>10</v>
      </c>
      <c r="E70" s="57" t="s">
        <v>16</v>
      </c>
      <c r="F70" s="17">
        <v>19893.099999999999</v>
      </c>
      <c r="G70" s="93">
        <v>346</v>
      </c>
      <c r="H70" s="151">
        <f t="shared" si="1"/>
        <v>148</v>
      </c>
      <c r="I70" s="49">
        <v>8504.2099999999991</v>
      </c>
      <c r="J70" s="49">
        <v>8475.23</v>
      </c>
      <c r="K70" s="68">
        <v>198</v>
      </c>
      <c r="L70" s="50">
        <v>28.98</v>
      </c>
      <c r="M70" s="83">
        <v>429</v>
      </c>
    </row>
    <row r="71" spans="1:13" x14ac:dyDescent="0.25">
      <c r="A71" s="102">
        <v>1217</v>
      </c>
      <c r="B71" s="56" t="s">
        <v>40</v>
      </c>
      <c r="C71" s="55">
        <v>120</v>
      </c>
      <c r="D71" s="56" t="s">
        <v>18</v>
      </c>
      <c r="E71" s="57" t="s">
        <v>19</v>
      </c>
      <c r="F71" s="17">
        <v>31578.5</v>
      </c>
      <c r="G71" s="93">
        <v>469</v>
      </c>
      <c r="H71" s="151">
        <f t="shared" si="1"/>
        <v>135</v>
      </c>
      <c r="I71" s="49">
        <v>18013.46</v>
      </c>
      <c r="J71" s="49">
        <v>12184.04</v>
      </c>
      <c r="K71" s="68">
        <v>334</v>
      </c>
      <c r="L71" s="50">
        <v>5829.42</v>
      </c>
      <c r="M71" s="83">
        <v>466.5</v>
      </c>
    </row>
    <row r="72" spans="1:13" x14ac:dyDescent="0.25">
      <c r="A72" s="102">
        <v>1218</v>
      </c>
      <c r="B72" s="56" t="s">
        <v>40</v>
      </c>
      <c r="C72" s="55">
        <v>120</v>
      </c>
      <c r="D72" s="56" t="s">
        <v>18</v>
      </c>
      <c r="E72" s="57" t="s">
        <v>19</v>
      </c>
      <c r="F72" s="17">
        <v>35645</v>
      </c>
      <c r="G72" s="93">
        <v>523.5</v>
      </c>
      <c r="H72" s="151">
        <f t="shared" si="1"/>
        <v>125.5</v>
      </c>
      <c r="I72" s="49">
        <v>14401.84</v>
      </c>
      <c r="J72" s="49">
        <v>14244.73</v>
      </c>
      <c r="K72" s="68">
        <v>398</v>
      </c>
      <c r="L72" s="50">
        <v>157.11000000000001</v>
      </c>
      <c r="M72" s="84">
        <v>274</v>
      </c>
    </row>
    <row r="73" spans="1:13" x14ac:dyDescent="0.25">
      <c r="A73" s="102">
        <v>1700</v>
      </c>
      <c r="B73" s="56" t="s">
        <v>40</v>
      </c>
      <c r="C73" s="55">
        <v>170</v>
      </c>
      <c r="D73" s="56" t="s">
        <v>18</v>
      </c>
      <c r="E73" s="57" t="s">
        <v>46</v>
      </c>
      <c r="F73" s="17">
        <v>56792</v>
      </c>
      <c r="G73" s="93">
        <v>689.5</v>
      </c>
      <c r="H73" s="151">
        <f t="shared" si="1"/>
        <v>187</v>
      </c>
      <c r="I73" s="49">
        <v>21669.37</v>
      </c>
      <c r="J73" s="49">
        <v>20751.549999999996</v>
      </c>
      <c r="K73" s="68">
        <v>502.5</v>
      </c>
      <c r="L73" s="50">
        <v>917.82</v>
      </c>
      <c r="M73" s="86"/>
    </row>
    <row r="74" spans="1:13" x14ac:dyDescent="0.25">
      <c r="A74" s="102">
        <v>2005</v>
      </c>
      <c r="B74" s="56" t="s">
        <v>40</v>
      </c>
      <c r="C74" s="55">
        <v>200</v>
      </c>
      <c r="D74" s="56" t="s">
        <v>18</v>
      </c>
      <c r="E74" s="57" t="s">
        <v>47</v>
      </c>
      <c r="F74" s="17">
        <v>13360.5</v>
      </c>
      <c r="G74" s="93">
        <v>141</v>
      </c>
      <c r="H74" s="151">
        <f t="shared" si="1"/>
        <v>30</v>
      </c>
      <c r="I74" s="49">
        <v>10114.220000000001</v>
      </c>
      <c r="J74" s="49">
        <v>5196.29</v>
      </c>
      <c r="K74" s="68">
        <v>111</v>
      </c>
      <c r="L74" s="50">
        <v>4917.93</v>
      </c>
      <c r="M74" s="86"/>
    </row>
    <row r="75" spans="1:13" x14ac:dyDescent="0.25">
      <c r="A75" s="102">
        <v>2009</v>
      </c>
      <c r="B75" s="56" t="s">
        <v>40</v>
      </c>
      <c r="C75" s="55">
        <v>200</v>
      </c>
      <c r="D75" s="56" t="s">
        <v>18</v>
      </c>
      <c r="E75" s="57" t="s">
        <v>70</v>
      </c>
      <c r="F75" s="17">
        <v>49775</v>
      </c>
      <c r="G75" s="93">
        <v>328.5</v>
      </c>
      <c r="H75" s="151">
        <f t="shared" si="1"/>
        <v>101.5</v>
      </c>
      <c r="I75" s="49">
        <v>10096.370000000001</v>
      </c>
      <c r="J75" s="49">
        <v>8647.69</v>
      </c>
      <c r="K75" s="68">
        <v>227</v>
      </c>
      <c r="L75" s="50">
        <v>1448.6799999999998</v>
      </c>
      <c r="M75" s="83">
        <v>267</v>
      </c>
    </row>
    <row r="76" spans="1:13" ht="15.75" x14ac:dyDescent="0.25">
      <c r="A76" s="95"/>
      <c r="B76" s="56"/>
      <c r="C76" s="56"/>
      <c r="D76" s="100"/>
      <c r="E76" s="96"/>
      <c r="F76" s="88"/>
      <c r="G76" s="120"/>
      <c r="H76" s="151"/>
      <c r="I76" s="89"/>
      <c r="J76" s="89"/>
      <c r="K76" s="91"/>
      <c r="L76" s="90"/>
      <c r="M76" s="82">
        <v>288</v>
      </c>
    </row>
    <row r="77" spans="1:13" ht="15.75" x14ac:dyDescent="0.25">
      <c r="A77" s="95"/>
      <c r="B77" s="56"/>
      <c r="C77" s="56"/>
      <c r="D77" s="100"/>
      <c r="E77" s="96"/>
      <c r="F77" s="88"/>
      <c r="G77" s="120"/>
      <c r="H77" s="151"/>
      <c r="I77" s="89"/>
      <c r="J77" s="89"/>
      <c r="K77" s="91"/>
      <c r="L77" s="90"/>
      <c r="M77" s="83">
        <v>128.5</v>
      </c>
    </row>
    <row r="78" spans="1:13" x14ac:dyDescent="0.25">
      <c r="A78" s="102">
        <v>9935</v>
      </c>
      <c r="B78" s="56" t="s">
        <v>48</v>
      </c>
      <c r="C78" s="55">
        <v>33</v>
      </c>
      <c r="D78" s="56" t="s">
        <v>6</v>
      </c>
      <c r="E78" s="57" t="s">
        <v>25</v>
      </c>
      <c r="F78" s="22">
        <v>2623.5</v>
      </c>
      <c r="G78" s="93">
        <v>84</v>
      </c>
      <c r="H78" s="152">
        <f t="shared" si="1"/>
        <v>13.5</v>
      </c>
      <c r="I78" s="77">
        <v>4211.8600000000006</v>
      </c>
      <c r="J78" s="77">
        <v>3446.7300000000005</v>
      </c>
      <c r="K78" s="121">
        <v>70.5</v>
      </c>
      <c r="L78" s="78">
        <v>765.13</v>
      </c>
      <c r="M78" s="83">
        <v>242.6</v>
      </c>
    </row>
    <row r="79" spans="1:13" x14ac:dyDescent="0.25">
      <c r="A79" s="102">
        <v>419</v>
      </c>
      <c r="B79" s="56" t="s">
        <v>48</v>
      </c>
      <c r="C79" s="55">
        <v>40</v>
      </c>
      <c r="D79" s="56" t="s">
        <v>10</v>
      </c>
      <c r="E79" s="57" t="s">
        <v>42</v>
      </c>
      <c r="F79" s="17">
        <v>12379</v>
      </c>
      <c r="G79" s="144">
        <v>266</v>
      </c>
      <c r="H79" s="151">
        <f t="shared" si="1"/>
        <v>101</v>
      </c>
      <c r="I79" s="49">
        <v>8147.1399999999994</v>
      </c>
      <c r="J79" s="49">
        <v>7741.54</v>
      </c>
      <c r="K79" s="68">
        <v>165</v>
      </c>
      <c r="L79" s="50">
        <v>405.6</v>
      </c>
      <c r="M79" s="83">
        <v>446.5</v>
      </c>
    </row>
    <row r="80" spans="1:13" x14ac:dyDescent="0.25">
      <c r="A80" s="102">
        <v>420</v>
      </c>
      <c r="B80" s="56" t="s">
        <v>48</v>
      </c>
      <c r="C80" s="55">
        <v>40</v>
      </c>
      <c r="D80" s="56" t="s">
        <v>10</v>
      </c>
      <c r="E80" s="57" t="s">
        <v>42</v>
      </c>
      <c r="F80" s="17">
        <v>15007.5</v>
      </c>
      <c r="G80" s="93">
        <v>318.5</v>
      </c>
      <c r="H80" s="151">
        <f t="shared" si="1"/>
        <v>140</v>
      </c>
      <c r="I80" s="49">
        <v>8816.9700000000012</v>
      </c>
      <c r="J80" s="49">
        <v>8816.9700000000012</v>
      </c>
      <c r="K80" s="68">
        <v>178.5</v>
      </c>
      <c r="L80" s="50">
        <v>0</v>
      </c>
      <c r="M80" s="87"/>
    </row>
    <row r="81" spans="1:12" x14ac:dyDescent="0.25">
      <c r="A81" s="95">
        <v>9987</v>
      </c>
      <c r="B81" s="56" t="s">
        <v>48</v>
      </c>
      <c r="C81" s="56">
        <v>60</v>
      </c>
      <c r="D81" s="56" t="s">
        <v>10</v>
      </c>
      <c r="E81" s="96" t="s">
        <v>13</v>
      </c>
      <c r="F81" s="17">
        <v>15089.5</v>
      </c>
      <c r="G81" s="93">
        <v>236.15</v>
      </c>
      <c r="H81" s="151">
        <f t="shared" si="1"/>
        <v>115.15</v>
      </c>
      <c r="I81" s="49">
        <v>7037.5199999999995</v>
      </c>
      <c r="J81" s="49">
        <v>6013.0199999999995</v>
      </c>
      <c r="K81" s="68">
        <v>121</v>
      </c>
      <c r="L81" s="50">
        <v>1024.5</v>
      </c>
    </row>
    <row r="82" spans="1:12" x14ac:dyDescent="0.25">
      <c r="A82" s="102">
        <v>901</v>
      </c>
      <c r="B82" s="56" t="s">
        <v>48</v>
      </c>
      <c r="C82" s="55">
        <v>90</v>
      </c>
      <c r="D82" s="56" t="s">
        <v>10</v>
      </c>
      <c r="E82" s="57" t="s">
        <v>45</v>
      </c>
      <c r="F82" s="17">
        <v>30745</v>
      </c>
      <c r="G82" s="93">
        <v>334.5</v>
      </c>
      <c r="H82" s="151">
        <f t="shared" si="1"/>
        <v>124</v>
      </c>
      <c r="I82" s="49">
        <v>10887.28</v>
      </c>
      <c r="J82" s="49">
        <v>10582.74</v>
      </c>
      <c r="K82" s="68">
        <v>210.5</v>
      </c>
      <c r="L82" s="50">
        <v>304.54000000000002</v>
      </c>
    </row>
    <row r="83" spans="1:12" ht="15.75" x14ac:dyDescent="0.25">
      <c r="A83" s="115"/>
      <c r="B83" s="116"/>
      <c r="C83" s="116"/>
      <c r="D83" s="116"/>
      <c r="E83" s="117" t="s">
        <v>49</v>
      </c>
      <c r="F83" s="88">
        <f>SUM(F3:F82)</f>
        <v>1800331.7199999995</v>
      </c>
      <c r="G83" s="91"/>
      <c r="H83" s="150">
        <f>SUM(H3:H82)</f>
        <v>7878.91</v>
      </c>
      <c r="I83" s="89">
        <f>SUM(I3:I82)</f>
        <v>752815.39</v>
      </c>
      <c r="J83" s="89">
        <f>SUM(J3:J82)</f>
        <v>652254.15000000026</v>
      </c>
      <c r="K83" s="91">
        <f>SUM(K3:K82)</f>
        <v>14154.5</v>
      </c>
      <c r="L83" s="90">
        <f>SUM(L3:L82)</f>
        <v>100561.24</v>
      </c>
    </row>
  </sheetData>
  <protectedRanges>
    <protectedRange password="C94F" sqref="A23 A28:A41" name="Range1_7" securityDescriptor="O:WDG:WDD:(A;;CC;;;S-1-5-21-2914716843-1930915722-3698159138-1133)(A;;CC;;;S-1-5-21-2914716843-1930915722-3698159138-1132)"/>
    <protectedRange password="C94F" sqref="C23 C28:C41" name="Range1_1_1" securityDescriptor="O:WDG:WDD:(A;;CC;;;S-1-5-21-2914716843-1930915722-3698159138-1133)(A;;CC;;;S-1-5-21-2914716843-1930915722-3698159138-1132)"/>
    <protectedRange password="C94F" sqref="E23 E28:E41 E21" name="Range1_2_2" securityDescriptor="O:WDG:WDD:(A;;CC;;;S-1-5-21-2914716843-1930915722-3698159138-1133)(A;;CC;;;S-1-5-21-2914716843-1930915722-3698159138-1132)"/>
    <protectedRange password="C94F" sqref="C46:C51 A46:A55 C53:C55" name="Range1_3_1" securityDescriptor="O:WDG:WDD:(A;;CC;;;S-1-5-21-2914716843-1930915722-3698159138-1133)(A;;CC;;;S-1-5-21-2914716843-1930915722-3698159138-1132)"/>
    <protectedRange password="C94F" sqref="E46:E51 E53:E55" name="Range1_4_1" securityDescriptor="O:WDG:WDD:(A;;CC;;;S-1-5-21-2914716843-1930915722-3698159138-1133)(A;;CC;;;S-1-5-21-2914716843-1930915722-3698159138-1132)"/>
    <protectedRange password="C94F" sqref="A52 C52 E52 A60:A75 C60:C75 E60:E75" name="Range1_5_1" securityDescriptor="O:WDG:WDD:(A;;CC;;;S-1-5-21-2914716843-1930915722-3698159138-1133)(A;;CC;;;S-1-5-21-2914716843-1930915722-3698159138-1132)"/>
    <protectedRange password="C94F" sqref="E78:E80 E82 C12 A12 E12 A78:A82 C78:C82" name="Range1_6_1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M6" sqref="M6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9" max="9" width="17.140625" style="25" customWidth="1"/>
    <col min="10" max="10" width="13.42578125" style="25" customWidth="1"/>
    <col min="11" max="11" width="9.140625" style="67"/>
    <col min="12" max="12" width="13.7109375" style="25" customWidth="1"/>
    <col min="13" max="13" width="15.28515625" style="25" customWidth="1"/>
    <col min="14" max="14" width="14.42578125" customWidth="1"/>
  </cols>
  <sheetData>
    <row r="1" spans="1:14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4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15" t="s">
        <v>52</v>
      </c>
      <c r="I2" s="16" t="s">
        <v>53</v>
      </c>
      <c r="J2" s="16" t="s">
        <v>54</v>
      </c>
      <c r="K2" s="70" t="s">
        <v>55</v>
      </c>
      <c r="L2" s="27" t="s">
        <v>56</v>
      </c>
      <c r="M2" s="41" t="s">
        <v>61</v>
      </c>
      <c r="N2" s="31" t="s">
        <v>62</v>
      </c>
    </row>
    <row r="3" spans="1:14" x14ac:dyDescent="0.25">
      <c r="A3" s="3">
        <v>3501</v>
      </c>
      <c r="B3" s="3" t="s">
        <v>5</v>
      </c>
      <c r="C3" s="3">
        <v>350</v>
      </c>
      <c r="D3" s="3" t="s">
        <v>18</v>
      </c>
      <c r="E3" s="4" t="s">
        <v>21</v>
      </c>
      <c r="F3" s="17">
        <f>'over view'!F22</f>
        <v>55260</v>
      </c>
      <c r="G3" s="49">
        <f>'over view'!G21</f>
        <v>41</v>
      </c>
      <c r="H3" s="62">
        <f>'over view'!H22</f>
        <v>142.5</v>
      </c>
      <c r="I3" s="49">
        <f>'over view'!I22</f>
        <v>9791.119999999999</v>
      </c>
      <c r="J3" s="49">
        <f>'over view'!J22</f>
        <v>9605.5999999999985</v>
      </c>
      <c r="K3" s="62">
        <f>'over view'!K22</f>
        <v>252.5</v>
      </c>
      <c r="L3" s="50">
        <f>'over view'!L22</f>
        <v>185.52</v>
      </c>
      <c r="M3" s="17">
        <f>F3/H3</f>
        <v>387.78947368421052</v>
      </c>
      <c r="N3" s="35">
        <f>I3/H3</f>
        <v>68.709614035087711</v>
      </c>
    </row>
    <row r="4" spans="1:14" x14ac:dyDescent="0.25">
      <c r="A4" s="11">
        <v>3650</v>
      </c>
      <c r="B4" s="3" t="s">
        <v>23</v>
      </c>
      <c r="C4" s="11">
        <v>360</v>
      </c>
      <c r="D4" s="3" t="s">
        <v>18</v>
      </c>
      <c r="E4" s="12" t="s">
        <v>33</v>
      </c>
      <c r="F4" s="17">
        <f>'over view'!F41</f>
        <v>90987.5</v>
      </c>
      <c r="G4" s="49">
        <f>'over view'!G40</f>
        <v>428.5</v>
      </c>
      <c r="H4" s="62">
        <f>'over view'!H41</f>
        <v>360.5</v>
      </c>
      <c r="I4" s="49">
        <f>'over view'!I41</f>
        <v>23209.100000000002</v>
      </c>
      <c r="J4" s="49">
        <f>'over view'!J41</f>
        <v>21967.58</v>
      </c>
      <c r="K4" s="62">
        <f>'over view'!K41</f>
        <v>441</v>
      </c>
      <c r="L4" s="50">
        <f>'over view'!L41</f>
        <v>1241.52</v>
      </c>
      <c r="M4" s="17">
        <f>F4/H4</f>
        <v>252.39251040221913</v>
      </c>
      <c r="N4" s="35">
        <f>I4/H4</f>
        <v>64.380305131761446</v>
      </c>
    </row>
    <row r="5" spans="1:14" x14ac:dyDescent="0.25">
      <c r="A5" s="8">
        <v>3502</v>
      </c>
      <c r="B5" s="1" t="s">
        <v>34</v>
      </c>
      <c r="C5" s="8">
        <v>350</v>
      </c>
      <c r="D5" s="1" t="s">
        <v>18</v>
      </c>
      <c r="E5" s="9" t="s">
        <v>21</v>
      </c>
      <c r="F5" s="17">
        <f>'over view'!F55</f>
        <v>15120</v>
      </c>
      <c r="G5" s="49">
        <f>'over view'!G54</f>
        <v>0</v>
      </c>
      <c r="H5" s="62">
        <f>'over view'!H55</f>
        <v>10</v>
      </c>
      <c r="I5" s="49">
        <f>'over view'!I55</f>
        <v>5623.079999999999</v>
      </c>
      <c r="J5" s="49">
        <f>'over view'!J55</f>
        <v>5258.0899999999992</v>
      </c>
      <c r="K5" s="62">
        <f>'over view'!K55</f>
        <v>110.5</v>
      </c>
      <c r="L5" s="50">
        <f>'over view'!L55</f>
        <v>364.99</v>
      </c>
      <c r="M5" s="17">
        <f>F5/H5</f>
        <v>1512</v>
      </c>
      <c r="N5" s="35">
        <f>I5/H5</f>
        <v>562.30799999999988</v>
      </c>
    </row>
    <row r="6" spans="1:14" x14ac:dyDescent="0.25">
      <c r="A6" s="1"/>
      <c r="B6" s="1"/>
      <c r="C6" s="1"/>
      <c r="D6" s="1"/>
      <c r="E6" s="2" t="s">
        <v>49</v>
      </c>
      <c r="F6" s="19">
        <f t="shared" ref="F6:L6" si="0">SUM(F3:F5)</f>
        <v>161367.5</v>
      </c>
      <c r="G6" s="23">
        <f t="shared" si="0"/>
        <v>469.5</v>
      </c>
      <c r="H6" s="18">
        <f t="shared" si="0"/>
        <v>513</v>
      </c>
      <c r="I6" s="20">
        <f t="shared" si="0"/>
        <v>38623.300000000003</v>
      </c>
      <c r="J6" s="20">
        <f t="shared" si="0"/>
        <v>36831.269999999997</v>
      </c>
      <c r="K6" s="73">
        <f t="shared" si="0"/>
        <v>804</v>
      </c>
      <c r="L6" s="21">
        <f t="shared" si="0"/>
        <v>1792.03</v>
      </c>
      <c r="M6" s="17">
        <f>F6/H6</f>
        <v>314.55653021442492</v>
      </c>
      <c r="N6" s="35">
        <f>I6/H6</f>
        <v>75.289083820662768</v>
      </c>
    </row>
  </sheetData>
  <protectedRanges>
    <protectedRange password="C94F" sqref="A4" name="Range1" securityDescriptor="O:WDG:WDD:(A;;CC;;;S-1-5-21-2914716843-1930915722-3698159138-1133)(A;;CC;;;S-1-5-21-2914716843-1930915722-3698159138-1132)"/>
    <protectedRange password="C94F" sqref="C4" name="Range1_1" securityDescriptor="O:WDG:WDD:(A;;CC;;;S-1-5-21-2914716843-1930915722-3698159138-1133)(A;;CC;;;S-1-5-21-2914716843-1930915722-3698159138-1132)"/>
    <protectedRange password="C94F" sqref="E4" name="Range1_2" securityDescriptor="O:WDG:WDD:(A;;CC;;;S-1-5-21-2914716843-1930915722-3698159138-1133)(A;;CC;;;S-1-5-21-2914716843-1930915722-3698159138-1132)"/>
    <protectedRange password="C94F" sqref="A5 C5" name="Range1_3" securityDescriptor="O:WDG:WDD:(A;;CC;;;S-1-5-21-2914716843-1930915722-3698159138-1133)(A;;CC;;;S-1-5-21-2914716843-1930915722-3698159138-1132)"/>
    <protectedRange password="C94F" sqref="E5" name="Range1_4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workbookViewId="0">
      <selection activeCell="N17" sqref="N17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9" max="9" width="17.140625" style="25" customWidth="1"/>
    <col min="10" max="10" width="13.42578125" style="25" customWidth="1"/>
    <col min="11" max="11" width="9.140625" style="26"/>
    <col min="12" max="12" width="13.7109375" style="25" customWidth="1"/>
    <col min="13" max="13" width="16.85546875" style="36" customWidth="1"/>
    <col min="14" max="14" width="15.7109375" customWidth="1"/>
  </cols>
  <sheetData>
    <row r="1" spans="1:14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4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15" t="s">
        <v>52</v>
      </c>
      <c r="I2" s="16" t="s">
        <v>53</v>
      </c>
      <c r="J2" s="16" t="s">
        <v>54</v>
      </c>
      <c r="K2" s="15" t="s">
        <v>55</v>
      </c>
      <c r="L2" s="27" t="s">
        <v>56</v>
      </c>
      <c r="M2" s="42" t="s">
        <v>61</v>
      </c>
      <c r="N2" s="31" t="s">
        <v>62</v>
      </c>
    </row>
    <row r="3" spans="1:14" x14ac:dyDescent="0.25">
      <c r="A3" s="8">
        <v>5500</v>
      </c>
      <c r="B3" s="1" t="s">
        <v>5</v>
      </c>
      <c r="C3" s="8">
        <v>550</v>
      </c>
      <c r="D3" s="1" t="s">
        <v>18</v>
      </c>
      <c r="E3" s="9" t="s">
        <v>22</v>
      </c>
      <c r="F3" s="17">
        <f>'over view'!F23</f>
        <v>191553.96000000002</v>
      </c>
      <c r="G3" s="49">
        <f>'over view'!G22</f>
        <v>395</v>
      </c>
      <c r="H3" s="62">
        <f>'over view'!H23</f>
        <v>137.11000000000001</v>
      </c>
      <c r="I3" s="49">
        <f>'over view'!I23</f>
        <v>40642.880000000005</v>
      </c>
      <c r="J3" s="49">
        <f>'over view'!J23</f>
        <v>40238.01</v>
      </c>
      <c r="K3" s="62">
        <f>'over view'!K23</f>
        <v>740</v>
      </c>
      <c r="L3" s="50">
        <f>'over view'!L23</f>
        <v>404.87000000000006</v>
      </c>
      <c r="M3" s="17">
        <f>F3/H3</f>
        <v>1397.082342644592</v>
      </c>
      <c r="N3" s="35">
        <f>I3/H3</f>
        <v>296.42535190722776</v>
      </c>
    </row>
    <row r="4" spans="1:14" x14ac:dyDescent="0.25">
      <c r="A4" s="1">
        <v>5501</v>
      </c>
      <c r="B4" s="1" t="s">
        <v>23</v>
      </c>
      <c r="C4" s="1">
        <v>550</v>
      </c>
      <c r="D4" s="1" t="s">
        <v>18</v>
      </c>
      <c r="E4" s="5" t="s">
        <v>22</v>
      </c>
      <c r="F4" s="17">
        <f>'over view'!F42</f>
        <v>58337.5</v>
      </c>
      <c r="G4" s="49">
        <f>'over view'!G41</f>
        <v>801.5</v>
      </c>
      <c r="H4" s="62">
        <f>'over view'!H42</f>
        <v>16</v>
      </c>
      <c r="I4" s="49">
        <f>'over view'!I42</f>
        <v>17995</v>
      </c>
      <c r="J4" s="49">
        <f>'over view'!J42</f>
        <v>13928.94</v>
      </c>
      <c r="K4" s="62">
        <f>'over view'!K42</f>
        <v>364.5</v>
      </c>
      <c r="L4" s="50">
        <f>'over view'!L42</f>
        <v>4066.0599999999995</v>
      </c>
      <c r="M4" s="17">
        <f>F4/H4</f>
        <v>3646.09375</v>
      </c>
      <c r="N4" s="35">
        <f>I4/H4</f>
        <v>1124.6875</v>
      </c>
    </row>
    <row r="5" spans="1:14" x14ac:dyDescent="0.25">
      <c r="A5" s="1"/>
      <c r="B5" s="1"/>
      <c r="C5" s="1"/>
      <c r="D5" s="1"/>
      <c r="E5" s="2" t="s">
        <v>49</v>
      </c>
      <c r="F5" s="19">
        <f t="shared" ref="F5:L5" si="0">SUM(F3:F4)</f>
        <v>249891.46000000002</v>
      </c>
      <c r="G5" s="23">
        <f t="shared" si="0"/>
        <v>1196.5</v>
      </c>
      <c r="H5" s="18">
        <f t="shared" si="0"/>
        <v>153.11000000000001</v>
      </c>
      <c r="I5" s="20">
        <f t="shared" si="0"/>
        <v>58637.880000000005</v>
      </c>
      <c r="J5" s="20">
        <f t="shared" si="0"/>
        <v>54166.950000000004</v>
      </c>
      <c r="K5" s="24">
        <f t="shared" si="0"/>
        <v>1104.5</v>
      </c>
      <c r="L5" s="21">
        <f t="shared" si="0"/>
        <v>4470.9299999999994</v>
      </c>
      <c r="M5" s="17">
        <f>F5/H5</f>
        <v>1632.1041081575338</v>
      </c>
      <c r="N5" s="35">
        <f>I5/H5</f>
        <v>382.97877343086668</v>
      </c>
    </row>
  </sheetData>
  <protectedRanges>
    <protectedRange password="C94F" sqref="A3" name="Range1" securityDescriptor="O:WDG:WDD:(A;;CC;;;S-1-5-21-2914716843-1930915722-3698159138-1133)(A;;CC;;;S-1-5-21-2914716843-1930915722-3698159138-1132)"/>
    <protectedRange password="C94F" sqref="C3" name="Range1_1" securityDescriptor="O:WDG:WDD:(A;;CC;;;S-1-5-21-2914716843-1930915722-3698159138-1133)(A;;CC;;;S-1-5-21-2914716843-1930915722-3698159138-1132)"/>
    <protectedRange password="C94F" sqref="E3" name="Range1_2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workbookViewId="0">
      <selection activeCell="M3" sqref="M3:O3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8" max="8" width="10.5703125" style="67" bestFit="1" customWidth="1"/>
    <col min="9" max="9" width="17.140625" style="25" customWidth="1"/>
    <col min="10" max="10" width="13.42578125" style="25" customWidth="1"/>
    <col min="11" max="11" width="9.140625" style="26"/>
    <col min="12" max="12" width="13.7109375" style="25" customWidth="1"/>
    <col min="13" max="13" width="19.42578125" style="25" customWidth="1"/>
    <col min="14" max="14" width="9.140625" hidden="1" customWidth="1"/>
    <col min="15" max="15" width="12.140625" customWidth="1"/>
    <col min="16" max="16" width="13.42578125" style="25" customWidth="1"/>
    <col min="17" max="17" width="13.42578125" style="28" customWidth="1"/>
    <col min="18" max="18" width="9.140625" style="26" customWidth="1"/>
    <col min="19" max="19" width="9.7109375" style="25" customWidth="1"/>
  </cols>
  <sheetData>
    <row r="1" spans="1:19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35"/>
      <c r="H1" s="135"/>
      <c r="I1" s="135"/>
      <c r="J1" s="135"/>
      <c r="K1" s="135"/>
      <c r="L1" s="136"/>
      <c r="M1"/>
      <c r="P1"/>
      <c r="Q1" s="26"/>
      <c r="R1"/>
      <c r="S1"/>
    </row>
    <row r="2" spans="1:19" ht="34.5" customHeight="1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70" t="s">
        <v>52</v>
      </c>
      <c r="I2" s="16" t="s">
        <v>53</v>
      </c>
      <c r="J2" s="16" t="s">
        <v>54</v>
      </c>
      <c r="K2" s="15" t="s">
        <v>55</v>
      </c>
      <c r="L2" s="27" t="s">
        <v>56</v>
      </c>
      <c r="M2" s="13" t="s">
        <v>61</v>
      </c>
      <c r="N2" s="29"/>
      <c r="O2" s="43" t="s">
        <v>62</v>
      </c>
      <c r="P2" s="31" t="s">
        <v>1</v>
      </c>
      <c r="Q2" s="32" t="s">
        <v>58</v>
      </c>
      <c r="R2" s="31" t="s">
        <v>57</v>
      </c>
      <c r="S2" s="31" t="s">
        <v>63</v>
      </c>
    </row>
    <row r="3" spans="1:19" x14ac:dyDescent="0.25">
      <c r="A3" s="1">
        <v>210</v>
      </c>
      <c r="B3" s="1" t="s">
        <v>5</v>
      </c>
      <c r="C3" s="1">
        <v>21</v>
      </c>
      <c r="D3" s="1" t="s">
        <v>6</v>
      </c>
      <c r="E3" s="2" t="s">
        <v>7</v>
      </c>
      <c r="F3" s="123" t="str">
        <f>'over view'!F3</f>
        <v>Sold</v>
      </c>
      <c r="G3" s="154">
        <v>20</v>
      </c>
      <c r="H3" s="155"/>
      <c r="I3" s="94" t="str">
        <f>'over view'!I3</f>
        <v>Sold</v>
      </c>
      <c r="J3" s="94" t="str">
        <f>'over view'!J3</f>
        <v>Sold</v>
      </c>
      <c r="K3" s="156" t="str">
        <f>'over view'!K3</f>
        <v>sold</v>
      </c>
      <c r="L3" s="124" t="str">
        <f>'over view'!L3</f>
        <v>sold</v>
      </c>
      <c r="M3" s="17"/>
      <c r="N3" s="44"/>
      <c r="O3" s="35"/>
      <c r="P3" s="46" t="s">
        <v>5</v>
      </c>
      <c r="Q3" s="34">
        <f>AVERAGE(C3:C6)</f>
        <v>23.25</v>
      </c>
      <c r="R3" s="35">
        <f>AVERAGE(M3:M6)</f>
        <v>77.20528247882099</v>
      </c>
      <c r="S3" s="35">
        <f>AVERAGE(O3:O6)</f>
        <v>51.185478869228916</v>
      </c>
    </row>
    <row r="4" spans="1:19" x14ac:dyDescent="0.25">
      <c r="A4" s="3">
        <v>223</v>
      </c>
      <c r="B4" s="3" t="s">
        <v>5</v>
      </c>
      <c r="C4" s="3">
        <v>22</v>
      </c>
      <c r="D4" s="3" t="s">
        <v>6</v>
      </c>
      <c r="E4" s="4" t="s">
        <v>8</v>
      </c>
      <c r="F4" s="123">
        <f>'over view'!F4</f>
        <v>16581.5</v>
      </c>
      <c r="G4" s="157">
        <v>156</v>
      </c>
      <c r="H4" s="155">
        <f>'over view'!H4</f>
        <v>186</v>
      </c>
      <c r="I4" s="94">
        <f>'over view'!I4</f>
        <v>8193.51</v>
      </c>
      <c r="J4" s="94">
        <f>'over view'!J4</f>
        <v>7134.41</v>
      </c>
      <c r="K4" s="156">
        <f>'over view'!K4</f>
        <v>154.5</v>
      </c>
      <c r="L4" s="124">
        <f>'over view'!L4</f>
        <v>1059.0999999999999</v>
      </c>
      <c r="M4" s="17">
        <f t="shared" ref="M4:M14" si="0">F4/H4</f>
        <v>89.147849462365585</v>
      </c>
      <c r="N4" s="30"/>
      <c r="O4" s="35">
        <f t="shared" ref="O4:O14" si="1">I4/H4</f>
        <v>44.051129032258068</v>
      </c>
      <c r="P4" s="46" t="s">
        <v>23</v>
      </c>
      <c r="Q4" s="34">
        <f>AVERAGE(C7:C8)</f>
        <v>28</v>
      </c>
      <c r="R4" s="35">
        <f>AVERAGE(M7:M8)</f>
        <v>77.868243243243242</v>
      </c>
      <c r="S4" s="35">
        <f>AVERAGE(O7:O8)</f>
        <v>72.105945945945948</v>
      </c>
    </row>
    <row r="5" spans="1:19" x14ac:dyDescent="0.25">
      <c r="A5" s="1">
        <v>254</v>
      </c>
      <c r="B5" s="1" t="s">
        <v>5</v>
      </c>
      <c r="C5" s="1">
        <v>25</v>
      </c>
      <c r="D5" s="1" t="s">
        <v>6</v>
      </c>
      <c r="E5" s="5" t="s">
        <v>9</v>
      </c>
      <c r="F5" s="123">
        <f>'over view'!F5</f>
        <v>19696</v>
      </c>
      <c r="G5" s="154">
        <v>456.5</v>
      </c>
      <c r="H5" s="155">
        <f>'over view'!H5</f>
        <v>255</v>
      </c>
      <c r="I5" s="94">
        <f>'over view'!I5</f>
        <v>10744.079999999998</v>
      </c>
      <c r="J5" s="94">
        <f>'over view'!J5</f>
        <v>10345.439999999999</v>
      </c>
      <c r="K5" s="156">
        <f>'over view'!K5</f>
        <v>224.5</v>
      </c>
      <c r="L5" s="124">
        <f>'over view'!L5</f>
        <v>398.64</v>
      </c>
      <c r="M5" s="17">
        <f t="shared" si="0"/>
        <v>77.239215686274505</v>
      </c>
      <c r="N5" s="30"/>
      <c r="O5" s="35">
        <f t="shared" si="1"/>
        <v>42.13364705882352</v>
      </c>
      <c r="P5" s="46" t="s">
        <v>34</v>
      </c>
      <c r="Q5" s="34">
        <v>23</v>
      </c>
      <c r="R5" s="35">
        <f>AVERAGE(M9)</f>
        <v>121.92660550458716</v>
      </c>
      <c r="S5" s="35">
        <f>AVERAGE(O9)</f>
        <v>54.487981651376153</v>
      </c>
    </row>
    <row r="6" spans="1:19" x14ac:dyDescent="0.25">
      <c r="A6" s="6">
        <v>9925</v>
      </c>
      <c r="B6" s="6" t="s">
        <v>5</v>
      </c>
      <c r="C6" s="6">
        <v>25</v>
      </c>
      <c r="D6" s="6" t="s">
        <v>6</v>
      </c>
      <c r="E6" s="7" t="s">
        <v>9</v>
      </c>
      <c r="F6" s="22">
        <f>'over view'!F6</f>
        <v>8838.5</v>
      </c>
      <c r="G6" s="77">
        <f>'over view'!G6</f>
        <v>305.5</v>
      </c>
      <c r="H6" s="125">
        <f>'over view'!H6</f>
        <v>135.5</v>
      </c>
      <c r="I6" s="77">
        <f>'over view'!I6</f>
        <v>9128.86</v>
      </c>
      <c r="J6" s="77">
        <f>'over view'!J6</f>
        <v>7911.26</v>
      </c>
      <c r="K6" s="125">
        <f>'over view'!K6</f>
        <v>170</v>
      </c>
      <c r="L6" s="78">
        <f>'over view'!L6</f>
        <v>1217.5999999999999</v>
      </c>
      <c r="M6" s="17">
        <f t="shared" si="0"/>
        <v>65.228782287822881</v>
      </c>
      <c r="N6" s="30"/>
      <c r="O6" s="35">
        <f t="shared" si="1"/>
        <v>67.371660516605175</v>
      </c>
      <c r="P6" s="122" t="s">
        <v>48</v>
      </c>
      <c r="Q6" s="60">
        <f>C13</f>
        <v>33</v>
      </c>
      <c r="R6" s="35">
        <f>AVERAGE(M13)</f>
        <v>194.33333333333334</v>
      </c>
      <c r="S6" s="35">
        <f>AVERAGE(O13)</f>
        <v>311.98962962962969</v>
      </c>
    </row>
    <row r="7" spans="1:19" x14ac:dyDescent="0.25">
      <c r="A7" s="1">
        <v>231</v>
      </c>
      <c r="B7" s="1" t="s">
        <v>23</v>
      </c>
      <c r="C7" s="1">
        <v>23</v>
      </c>
      <c r="D7" s="1" t="s">
        <v>6</v>
      </c>
      <c r="E7" s="2" t="s">
        <v>24</v>
      </c>
      <c r="F7" s="22">
        <f>'over view'!F27</f>
        <v>0</v>
      </c>
      <c r="G7" s="77">
        <f>'over view'!G27</f>
        <v>112.5</v>
      </c>
      <c r="H7" s="125">
        <f>'over view'!H27</f>
        <v>0</v>
      </c>
      <c r="I7" s="77">
        <f>'over view'!I27</f>
        <v>8980.91</v>
      </c>
      <c r="J7" s="77">
        <f>'over view'!J27</f>
        <v>5417.76</v>
      </c>
      <c r="K7" s="77">
        <f>'over view'!K27</f>
        <v>112.5</v>
      </c>
      <c r="L7" s="78">
        <f>'over view'!L27</f>
        <v>3563.15</v>
      </c>
      <c r="M7" s="17">
        <v>0</v>
      </c>
      <c r="N7" s="30"/>
      <c r="O7" s="35">
        <v>0</v>
      </c>
      <c r="P7" s="46" t="s">
        <v>40</v>
      </c>
      <c r="Q7" s="34">
        <f>AVERAGE(C10:C12)</f>
        <v>27</v>
      </c>
      <c r="R7" s="35">
        <f>AVERAGE(M10:M12)</f>
        <v>57.588138009971466</v>
      </c>
      <c r="S7" s="35">
        <f>AVERAGE(O10:O12)</f>
        <v>47.576683059473226</v>
      </c>
    </row>
    <row r="8" spans="1:19" x14ac:dyDescent="0.25">
      <c r="A8" s="8">
        <v>330</v>
      </c>
      <c r="B8" s="1" t="s">
        <v>23</v>
      </c>
      <c r="C8" s="8">
        <v>33</v>
      </c>
      <c r="D8" s="1" t="s">
        <v>6</v>
      </c>
      <c r="E8" s="9" t="s">
        <v>25</v>
      </c>
      <c r="F8" s="123">
        <f>'over view'!F28</f>
        <v>11524.5</v>
      </c>
      <c r="G8" s="94">
        <f>'over view'!G28</f>
        <v>238</v>
      </c>
      <c r="H8" s="155">
        <f>'over view'!H28</f>
        <v>74</v>
      </c>
      <c r="I8" s="94">
        <f>'over view'!I28</f>
        <v>10671.68</v>
      </c>
      <c r="J8" s="94">
        <f>'over view'!J28</f>
        <v>7819.8099999999995</v>
      </c>
      <c r="K8" s="94">
        <f>'over view'!K28</f>
        <v>164</v>
      </c>
      <c r="L8" s="124">
        <f>'over view'!L28</f>
        <v>2851.87</v>
      </c>
      <c r="M8" s="17">
        <f t="shared" si="0"/>
        <v>155.73648648648648</v>
      </c>
      <c r="N8" s="30"/>
      <c r="O8" s="35">
        <f t="shared" si="1"/>
        <v>144.2118918918919</v>
      </c>
      <c r="P8"/>
      <c r="Q8" s="26"/>
      <c r="R8"/>
      <c r="S8"/>
    </row>
    <row r="9" spans="1:19" x14ac:dyDescent="0.25">
      <c r="A9" s="1">
        <v>232</v>
      </c>
      <c r="B9" s="1" t="s">
        <v>34</v>
      </c>
      <c r="C9" s="1">
        <v>23</v>
      </c>
      <c r="D9" s="1" t="s">
        <v>6</v>
      </c>
      <c r="E9" s="2" t="s">
        <v>24</v>
      </c>
      <c r="F9" s="123">
        <f>'over view'!F45</f>
        <v>13290</v>
      </c>
      <c r="G9" s="94">
        <f>'over view'!G45</f>
        <v>223</v>
      </c>
      <c r="H9" s="155">
        <f>'over view'!H45</f>
        <v>109</v>
      </c>
      <c r="I9" s="94">
        <f>'over view'!I45</f>
        <v>5939.1900000000005</v>
      </c>
      <c r="J9" s="94">
        <f>'over view'!J45</f>
        <v>5939.1900000000005</v>
      </c>
      <c r="K9" s="94">
        <f>'over view'!K45</f>
        <v>114</v>
      </c>
      <c r="L9" s="124">
        <f>'over view'!L45</f>
        <v>0</v>
      </c>
      <c r="M9" s="63">
        <f t="shared" si="0"/>
        <v>121.92660550458716</v>
      </c>
      <c r="N9" s="44"/>
      <c r="O9" s="35">
        <f t="shared" si="1"/>
        <v>54.487981651376153</v>
      </c>
      <c r="P9"/>
      <c r="Q9" s="26"/>
      <c r="R9"/>
      <c r="S9"/>
    </row>
    <row r="10" spans="1:19" x14ac:dyDescent="0.25">
      <c r="A10" s="6">
        <v>230</v>
      </c>
      <c r="B10" s="6" t="s">
        <v>40</v>
      </c>
      <c r="C10" s="6">
        <v>23</v>
      </c>
      <c r="D10" s="6" t="s">
        <v>6</v>
      </c>
      <c r="E10" s="7" t="s">
        <v>24</v>
      </c>
      <c r="F10" s="22">
        <f>'over view'!F58</f>
        <v>0</v>
      </c>
      <c r="G10" s="77">
        <f>'over view'!G58</f>
        <v>33</v>
      </c>
      <c r="H10" s="125">
        <f>'over view'!H58</f>
        <v>0</v>
      </c>
      <c r="I10" s="77">
        <f>'over view'!I58</f>
        <v>3868.62</v>
      </c>
      <c r="J10" s="77">
        <f>'over view'!J58</f>
        <v>1469.5500000000002</v>
      </c>
      <c r="K10" s="77">
        <f>'over view'!K58</f>
        <v>33</v>
      </c>
      <c r="L10" s="78">
        <f>'over view'!L58</f>
        <v>2399.0700000000002</v>
      </c>
      <c r="M10" s="63">
        <v>0</v>
      </c>
      <c r="N10" s="44"/>
      <c r="O10" s="35">
        <v>0</v>
      </c>
      <c r="P10"/>
      <c r="Q10" s="26"/>
      <c r="R10"/>
      <c r="S10"/>
    </row>
    <row r="11" spans="1:19" x14ac:dyDescent="0.25">
      <c r="A11" s="1">
        <v>253</v>
      </c>
      <c r="B11" s="1" t="s">
        <v>40</v>
      </c>
      <c r="C11" s="1">
        <v>25</v>
      </c>
      <c r="D11" s="1" t="s">
        <v>6</v>
      </c>
      <c r="E11" s="2" t="s">
        <v>41</v>
      </c>
      <c r="F11" s="123">
        <f>'over view'!F59</f>
        <v>6173</v>
      </c>
      <c r="G11" s="94">
        <f>'over view'!G59</f>
        <v>200</v>
      </c>
      <c r="H11" s="155">
        <f>'over view'!H59</f>
        <v>76</v>
      </c>
      <c r="I11" s="94">
        <f>'over view'!I59</f>
        <v>5251.06</v>
      </c>
      <c r="J11" s="94">
        <f>'over view'!J59</f>
        <v>5237.46</v>
      </c>
      <c r="K11" s="94">
        <f>'over view'!K59</f>
        <v>124</v>
      </c>
      <c r="L11" s="124">
        <f>'over view'!L59</f>
        <v>13.6</v>
      </c>
      <c r="M11" s="63">
        <f t="shared" si="0"/>
        <v>81.223684210526315</v>
      </c>
      <c r="N11" s="44"/>
      <c r="O11" s="35">
        <f t="shared" si="1"/>
        <v>69.092894736842112</v>
      </c>
      <c r="P11"/>
      <c r="Q11" s="26"/>
      <c r="R11"/>
      <c r="S11"/>
    </row>
    <row r="12" spans="1:19" x14ac:dyDescent="0.25">
      <c r="A12" s="8">
        <v>9932</v>
      </c>
      <c r="B12" s="1" t="s">
        <v>40</v>
      </c>
      <c r="C12" s="8">
        <v>33</v>
      </c>
      <c r="D12" s="1" t="s">
        <v>6</v>
      </c>
      <c r="E12" s="9" t="s">
        <v>25</v>
      </c>
      <c r="F12" s="123">
        <f>'over view'!F60</f>
        <v>12417.5</v>
      </c>
      <c r="G12" s="94">
        <f>'over view'!G60</f>
        <v>354.15000000000003</v>
      </c>
      <c r="H12" s="155">
        <f>'over view'!H60</f>
        <v>135.65000000000003</v>
      </c>
      <c r="I12" s="94">
        <f>'over view'!I60</f>
        <v>9988.880000000001</v>
      </c>
      <c r="J12" s="94">
        <f>'over view'!J60</f>
        <v>9871.880000000001</v>
      </c>
      <c r="K12" s="94">
        <f>'over view'!K60</f>
        <v>218.5</v>
      </c>
      <c r="L12" s="124">
        <f>'over view'!L60</f>
        <v>117</v>
      </c>
      <c r="M12" s="17">
        <f t="shared" si="0"/>
        <v>91.540729819388105</v>
      </c>
      <c r="N12" s="30"/>
      <c r="O12" s="35">
        <f t="shared" si="1"/>
        <v>73.637154441577579</v>
      </c>
      <c r="P12"/>
      <c r="Q12" s="26"/>
      <c r="R12"/>
      <c r="S12"/>
    </row>
    <row r="13" spans="1:19" x14ac:dyDescent="0.25">
      <c r="A13" s="8">
        <v>9935</v>
      </c>
      <c r="B13" s="1" t="s">
        <v>48</v>
      </c>
      <c r="C13" s="8">
        <v>33</v>
      </c>
      <c r="D13" s="1" t="s">
        <v>6</v>
      </c>
      <c r="E13" s="9" t="s">
        <v>25</v>
      </c>
      <c r="F13" s="22">
        <f>'over view'!F78</f>
        <v>2623.5</v>
      </c>
      <c r="G13" s="77">
        <f>'over view'!G75</f>
        <v>328.5</v>
      </c>
      <c r="H13" s="125">
        <f>'over view'!H78</f>
        <v>13.5</v>
      </c>
      <c r="I13" s="163">
        <f>'over view'!I78</f>
        <v>4211.8600000000006</v>
      </c>
      <c r="J13" s="163">
        <f>'over view'!J78</f>
        <v>3446.7300000000005</v>
      </c>
      <c r="K13" s="121">
        <f>'over view'!K78</f>
        <v>70.5</v>
      </c>
      <c r="L13" s="163">
        <f>'over view'!L78</f>
        <v>765.13</v>
      </c>
      <c r="M13" s="17">
        <f t="shared" si="0"/>
        <v>194.33333333333334</v>
      </c>
      <c r="N13" s="30"/>
      <c r="O13" s="35">
        <f t="shared" si="1"/>
        <v>311.98962962962969</v>
      </c>
      <c r="P13"/>
      <c r="Q13" s="26"/>
      <c r="R13"/>
      <c r="S13"/>
    </row>
    <row r="14" spans="1:19" x14ac:dyDescent="0.25">
      <c r="A14" s="2"/>
      <c r="B14" s="1"/>
      <c r="C14" s="1"/>
      <c r="D14" s="1"/>
      <c r="E14" s="2" t="s">
        <v>49</v>
      </c>
      <c r="F14" s="158">
        <f>SUM(F3:F13)</f>
        <v>91144.5</v>
      </c>
      <c r="G14" s="159">
        <v>21973.799999999996</v>
      </c>
      <c r="H14" s="155">
        <f>SUM(H3:H13)</f>
        <v>984.65000000000009</v>
      </c>
      <c r="I14" s="160">
        <f>SUM(I3:I13)</f>
        <v>76978.650000000009</v>
      </c>
      <c r="J14" s="160">
        <f>SUM(J3:J13)</f>
        <v>64593.490000000013</v>
      </c>
      <c r="K14" s="164">
        <f>SUM(K3:K13)</f>
        <v>1385.5</v>
      </c>
      <c r="L14" s="161">
        <f>SUM(L3:L13)</f>
        <v>12385.16</v>
      </c>
      <c r="M14" s="17">
        <f t="shared" si="0"/>
        <v>92.565378560909963</v>
      </c>
      <c r="N14" s="45"/>
      <c r="O14" s="35">
        <f t="shared" si="1"/>
        <v>78.178692936576454</v>
      </c>
      <c r="P14"/>
      <c r="Q14" s="26"/>
      <c r="R14"/>
      <c r="S14"/>
    </row>
    <row r="15" spans="1:19" x14ac:dyDescent="0.25">
      <c r="P15"/>
      <c r="Q15" s="26"/>
      <c r="R15"/>
      <c r="S15"/>
    </row>
    <row r="84" spans="8:19" x14ac:dyDescent="0.25">
      <c r="H84"/>
      <c r="J84" s="28"/>
      <c r="M84"/>
    </row>
    <row r="85" spans="8:19" x14ac:dyDescent="0.25">
      <c r="H85"/>
      <c r="J85" s="28"/>
      <c r="M85"/>
      <c r="P85"/>
      <c r="Q85"/>
      <c r="R85"/>
      <c r="S85"/>
    </row>
    <row r="86" spans="8:19" x14ac:dyDescent="0.25">
      <c r="H86"/>
      <c r="J86" s="28"/>
      <c r="M86"/>
      <c r="P86"/>
      <c r="Q86"/>
      <c r="R86"/>
      <c r="S86"/>
    </row>
    <row r="87" spans="8:19" x14ac:dyDescent="0.25">
      <c r="H87"/>
      <c r="J87" s="28"/>
      <c r="M87"/>
      <c r="P87"/>
      <c r="Q87"/>
      <c r="R87"/>
      <c r="S87"/>
    </row>
    <row r="88" spans="8:19" x14ac:dyDescent="0.25">
      <c r="H88"/>
      <c r="J88" s="28"/>
      <c r="M88"/>
      <c r="P88"/>
      <c r="Q88"/>
      <c r="R88"/>
      <c r="S88"/>
    </row>
    <row r="89" spans="8:19" x14ac:dyDescent="0.25">
      <c r="H89"/>
      <c r="J89" s="28"/>
      <c r="M89"/>
      <c r="P89"/>
      <c r="Q89"/>
      <c r="R89"/>
      <c r="S89"/>
    </row>
    <row r="90" spans="8:19" x14ac:dyDescent="0.25">
      <c r="H90"/>
      <c r="J90" s="28"/>
      <c r="M90"/>
      <c r="P90"/>
      <c r="Q90"/>
      <c r="R90"/>
      <c r="S90"/>
    </row>
    <row r="91" spans="8:19" x14ac:dyDescent="0.25">
      <c r="H91"/>
      <c r="J91" s="28"/>
      <c r="M91"/>
      <c r="P91"/>
      <c r="Q91"/>
      <c r="R91"/>
      <c r="S91"/>
    </row>
    <row r="92" spans="8:19" x14ac:dyDescent="0.25">
      <c r="H92"/>
      <c r="J92" s="28"/>
      <c r="M92"/>
      <c r="P92"/>
      <c r="Q92"/>
      <c r="R92"/>
      <c r="S92"/>
    </row>
    <row r="93" spans="8:19" x14ac:dyDescent="0.25">
      <c r="H93"/>
      <c r="J93" s="28"/>
      <c r="M93"/>
      <c r="P93"/>
      <c r="Q93"/>
      <c r="R93"/>
      <c r="S93"/>
    </row>
    <row r="94" spans="8:19" x14ac:dyDescent="0.25">
      <c r="H94"/>
      <c r="J94" s="28"/>
      <c r="M94"/>
      <c r="P94"/>
      <c r="Q94"/>
      <c r="R94"/>
      <c r="S94"/>
    </row>
    <row r="95" spans="8:19" x14ac:dyDescent="0.25">
      <c r="H95"/>
      <c r="J95" s="28"/>
      <c r="M95"/>
      <c r="P95"/>
      <c r="Q95"/>
      <c r="R95"/>
      <c r="S95"/>
    </row>
    <row r="96" spans="8:19" x14ac:dyDescent="0.25">
      <c r="H96"/>
      <c r="J96" s="28"/>
      <c r="M96"/>
      <c r="P96"/>
      <c r="Q96"/>
      <c r="R96"/>
      <c r="S96"/>
    </row>
    <row r="97" spans="8:19" x14ac:dyDescent="0.25">
      <c r="H97"/>
      <c r="J97" s="28"/>
      <c r="M97"/>
      <c r="P97"/>
      <c r="Q97"/>
      <c r="R97"/>
      <c r="S97"/>
    </row>
    <row r="98" spans="8:19" x14ac:dyDescent="0.25">
      <c r="H98"/>
      <c r="J98" s="28"/>
      <c r="M98"/>
      <c r="P98"/>
      <c r="Q98"/>
      <c r="R98"/>
      <c r="S98"/>
    </row>
    <row r="99" spans="8:19" x14ac:dyDescent="0.25">
      <c r="H99"/>
      <c r="J99" s="28"/>
      <c r="M99"/>
      <c r="P99"/>
      <c r="Q99"/>
      <c r="R99"/>
      <c r="S99"/>
    </row>
    <row r="100" spans="8:19" x14ac:dyDescent="0.25">
      <c r="H100"/>
      <c r="J100" s="28"/>
      <c r="M100"/>
      <c r="P100"/>
      <c r="Q100"/>
      <c r="R100"/>
      <c r="S100"/>
    </row>
    <row r="101" spans="8:19" x14ac:dyDescent="0.25">
      <c r="P101"/>
      <c r="Q101"/>
      <c r="R101"/>
      <c r="S101"/>
    </row>
  </sheetData>
  <protectedRanges>
    <protectedRange password="C94F" sqref="A8" name="Range1_3" securityDescriptor="O:WDG:WDD:(A;;CC;;;S-1-5-21-2914716843-1930915722-3698159138-1133)(A;;CC;;;S-1-5-21-2914716843-1930915722-3698159138-1132)"/>
    <protectedRange password="C94F" sqref="C8" name="Range1_1_1" securityDescriptor="O:WDG:WDD:(A;;CC;;;S-1-5-21-2914716843-1930915722-3698159138-1133)(A;;CC;;;S-1-5-21-2914716843-1930915722-3698159138-1132)"/>
    <protectedRange password="C94F" sqref="E8" name="Range1_2_1" securityDescriptor="O:WDG:WDD:(A;;CC;;;S-1-5-21-2914716843-1930915722-3698159138-1133)(A;;CC;;;S-1-5-21-2914716843-1930915722-3698159138-1132)"/>
    <protectedRange password="C94F" sqref="C12 E12 A12" name="Range1_5_1" securityDescriptor="O:WDG:WDD:(A;;CC;;;S-1-5-21-2914716843-1930915722-3698159138-1133)(A;;CC;;;S-1-5-21-2914716843-1930915722-3698159138-1132)"/>
    <protectedRange password="C94F" sqref="A13 E13 C13" name="Range1_6_1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A13" workbookViewId="0">
      <selection activeCell="L3" sqref="L3:L12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8" max="8" width="9.5703125" style="67" bestFit="1" customWidth="1"/>
    <col min="9" max="9" width="17.140625" style="25" customWidth="1"/>
    <col min="10" max="10" width="13.42578125" style="25" customWidth="1"/>
    <col min="11" max="11" width="9.140625" style="26"/>
    <col min="12" max="12" width="13.7109375" style="25" customWidth="1"/>
    <col min="13" max="13" width="13.85546875" style="25" customWidth="1"/>
    <col min="14" max="14" width="11.140625" style="25" customWidth="1"/>
    <col min="16" max="16" width="9.140625" style="25"/>
  </cols>
  <sheetData>
    <row r="1" spans="1:17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35"/>
      <c r="H1" s="135"/>
      <c r="I1" s="135"/>
      <c r="J1" s="135"/>
      <c r="K1" s="135"/>
      <c r="L1" s="136"/>
    </row>
    <row r="2" spans="1:17" ht="33" customHeight="1" x14ac:dyDescent="0.25">
      <c r="A2" s="138"/>
      <c r="B2" s="132"/>
      <c r="C2" s="132"/>
      <c r="D2" s="132"/>
      <c r="E2" s="134"/>
      <c r="F2" s="13" t="s">
        <v>50</v>
      </c>
      <c r="G2" s="65" t="s">
        <v>51</v>
      </c>
      <c r="H2" s="71" t="s">
        <v>52</v>
      </c>
      <c r="I2" s="51" t="s">
        <v>53</v>
      </c>
      <c r="J2" s="51" t="s">
        <v>54</v>
      </c>
      <c r="K2" s="66" t="s">
        <v>55</v>
      </c>
      <c r="L2" s="52" t="s">
        <v>56</v>
      </c>
      <c r="M2" s="64" t="s">
        <v>66</v>
      </c>
      <c r="N2" s="31" t="s">
        <v>64</v>
      </c>
      <c r="O2" s="31" t="s">
        <v>1</v>
      </c>
      <c r="P2" s="31" t="s">
        <v>59</v>
      </c>
      <c r="Q2" s="31" t="s">
        <v>65</v>
      </c>
    </row>
    <row r="3" spans="1:17" x14ac:dyDescent="0.25">
      <c r="A3" s="1">
        <v>411</v>
      </c>
      <c r="B3" s="1" t="s">
        <v>5</v>
      </c>
      <c r="C3" s="1">
        <v>40</v>
      </c>
      <c r="D3" s="1" t="s">
        <v>10</v>
      </c>
      <c r="E3" s="2" t="s">
        <v>11</v>
      </c>
      <c r="F3" s="22">
        <f>'over view'!F7</f>
        <v>-160</v>
      </c>
      <c r="G3" s="77">
        <f>'over view'!G7</f>
        <v>-1</v>
      </c>
      <c r="H3" s="121">
        <f>'over view'!H7</f>
        <v>-1</v>
      </c>
      <c r="I3" s="77">
        <f>'over view'!I7</f>
        <v>292.55</v>
      </c>
      <c r="J3" s="77">
        <f>'over view'!J7</f>
        <v>0</v>
      </c>
      <c r="K3" s="125">
        <f>'over view'!K7</f>
        <v>0</v>
      </c>
      <c r="L3" s="78">
        <f>'over view'!L7</f>
        <v>292.55</v>
      </c>
      <c r="M3" s="63">
        <v>0</v>
      </c>
      <c r="N3" s="37">
        <v>0</v>
      </c>
      <c r="O3" s="33" t="s">
        <v>5</v>
      </c>
      <c r="P3" s="37">
        <f>AVERAGE(M3:M5)</f>
        <v>71.540787288647337</v>
      </c>
      <c r="Q3" s="35">
        <f>AVERAGE(N3:N5)</f>
        <v>40.894680027173912</v>
      </c>
    </row>
    <row r="4" spans="1:17" x14ac:dyDescent="0.25">
      <c r="A4" s="1">
        <v>413</v>
      </c>
      <c r="B4" s="1" t="s">
        <v>5</v>
      </c>
      <c r="C4" s="1">
        <v>40</v>
      </c>
      <c r="D4" s="1" t="s">
        <v>10</v>
      </c>
      <c r="E4" s="2" t="s">
        <v>12</v>
      </c>
      <c r="F4" s="123">
        <f>'over view'!F8</f>
        <v>18123.5</v>
      </c>
      <c r="G4" s="94">
        <f>'over view'!G8</f>
        <v>395.5</v>
      </c>
      <c r="H4" s="149">
        <f>'over view'!H8</f>
        <v>172.5</v>
      </c>
      <c r="I4" s="94">
        <f>'over view'!I8</f>
        <v>10319.310000000001</v>
      </c>
      <c r="J4" s="94">
        <f>'over view'!J8</f>
        <v>9823.07</v>
      </c>
      <c r="K4" s="155">
        <f>'over view'!K8</f>
        <v>223</v>
      </c>
      <c r="L4" s="124">
        <f>'over view'!L8</f>
        <v>496.24</v>
      </c>
      <c r="M4" s="63">
        <f t="shared" ref="M4:M13" si="0">F4/H4</f>
        <v>105.06376811594203</v>
      </c>
      <c r="N4" s="37">
        <f t="shared" ref="N4:N13" si="1">I4/H4</f>
        <v>59.822086956521744</v>
      </c>
      <c r="O4" s="33" t="s">
        <v>23</v>
      </c>
      <c r="P4" s="37">
        <f>AVERAGE(M6:M7)</f>
        <v>140.22510610395801</v>
      </c>
      <c r="Q4" s="35">
        <f>AVERAGE(N6:N7)</f>
        <v>98.259042680019064</v>
      </c>
    </row>
    <row r="5" spans="1:17" x14ac:dyDescent="0.25">
      <c r="A5" s="1">
        <v>422</v>
      </c>
      <c r="B5" s="1" t="s">
        <v>5</v>
      </c>
      <c r="C5" s="1">
        <v>40</v>
      </c>
      <c r="D5" s="1" t="s">
        <v>10</v>
      </c>
      <c r="E5" s="2" t="s">
        <v>11</v>
      </c>
      <c r="F5" s="123">
        <f>'over view'!F9</f>
        <v>14023.5</v>
      </c>
      <c r="G5" s="94">
        <f>'over view'!G9</f>
        <v>316.5</v>
      </c>
      <c r="H5" s="149">
        <f>'over view'!H9</f>
        <v>128</v>
      </c>
      <c r="I5" s="94">
        <f>'over view'!I9</f>
        <v>8046.33</v>
      </c>
      <c r="J5" s="94">
        <f>'over view'!J9</f>
        <v>7774.1</v>
      </c>
      <c r="K5" s="155">
        <f>'over view'!K9</f>
        <v>188.5</v>
      </c>
      <c r="L5" s="124">
        <f>'over view'!L9</f>
        <v>272.23</v>
      </c>
      <c r="M5" s="63">
        <f t="shared" si="0"/>
        <v>109.55859375</v>
      </c>
      <c r="N5" s="37">
        <f t="shared" si="1"/>
        <v>62.861953124999999</v>
      </c>
      <c r="O5" s="33" t="s">
        <v>34</v>
      </c>
      <c r="P5" s="37">
        <f>M8</f>
        <v>118.7969512195122</v>
      </c>
      <c r="Q5" s="35">
        <f>N8</f>
        <v>102.22140243902437</v>
      </c>
    </row>
    <row r="6" spans="1:17" x14ac:dyDescent="0.25">
      <c r="A6" s="8">
        <v>415</v>
      </c>
      <c r="B6" s="1" t="s">
        <v>23</v>
      </c>
      <c r="C6" s="8">
        <v>40</v>
      </c>
      <c r="D6" s="1" t="s">
        <v>10</v>
      </c>
      <c r="E6" s="9" t="s">
        <v>26</v>
      </c>
      <c r="F6" s="123">
        <f>'over view'!F29</f>
        <v>15263.79</v>
      </c>
      <c r="G6" s="94">
        <f>'over view'!G28</f>
        <v>238</v>
      </c>
      <c r="H6" s="149">
        <f>'over view'!H29</f>
        <v>116.5</v>
      </c>
      <c r="I6" s="94">
        <f>'over view'!I29</f>
        <v>12118.56</v>
      </c>
      <c r="J6" s="94">
        <f>'over view'!J29</f>
        <v>9327.5</v>
      </c>
      <c r="K6" s="149">
        <f>'over view'!K29</f>
        <v>183.5</v>
      </c>
      <c r="L6" s="124">
        <f>'over view'!L29</f>
        <v>2791.06</v>
      </c>
      <c r="M6" s="63">
        <f t="shared" si="0"/>
        <v>131.01965665236051</v>
      </c>
      <c r="N6" s="37">
        <f t="shared" si="1"/>
        <v>104.02197424892704</v>
      </c>
      <c r="O6" s="33" t="s">
        <v>40</v>
      </c>
      <c r="P6" s="37">
        <f>AVERAGE(M9:M10)</f>
        <v>104.3736757624398</v>
      </c>
      <c r="Q6" s="35">
        <f>AVERAGE(N9:N10)</f>
        <v>68.081757731407166</v>
      </c>
    </row>
    <row r="7" spans="1:17" x14ac:dyDescent="0.25">
      <c r="A7" s="8">
        <v>418</v>
      </c>
      <c r="B7" s="1" t="s">
        <v>23</v>
      </c>
      <c r="C7" s="8">
        <v>40</v>
      </c>
      <c r="D7" s="1" t="s">
        <v>18</v>
      </c>
      <c r="E7" s="9" t="s">
        <v>27</v>
      </c>
      <c r="F7" s="123">
        <f>'over view'!F30</f>
        <v>10759</v>
      </c>
      <c r="G7" s="94">
        <f>'over view'!G29</f>
        <v>300</v>
      </c>
      <c r="H7" s="149">
        <f>'over view'!H30</f>
        <v>72</v>
      </c>
      <c r="I7" s="94">
        <f>'over view'!I30</f>
        <v>6659.7199999999993</v>
      </c>
      <c r="J7" s="94">
        <f>'over view'!J30</f>
        <v>6247.15</v>
      </c>
      <c r="K7" s="149">
        <f>'over view'!K30</f>
        <v>128</v>
      </c>
      <c r="L7" s="124">
        <f>'over view'!L30</f>
        <v>412.57</v>
      </c>
      <c r="M7" s="63">
        <f t="shared" si="0"/>
        <v>149.43055555555554</v>
      </c>
      <c r="N7" s="37">
        <f t="shared" si="1"/>
        <v>92.496111111111105</v>
      </c>
      <c r="O7" s="33" t="s">
        <v>48</v>
      </c>
      <c r="P7" s="37">
        <f>AVERAGE(M11:M12)</f>
        <v>114.88039250353606</v>
      </c>
      <c r="Q7" s="35">
        <f>AVERAGE(N11:N12)</f>
        <v>71.821554809052344</v>
      </c>
    </row>
    <row r="8" spans="1:17" x14ac:dyDescent="0.25">
      <c r="A8" s="8">
        <v>424</v>
      </c>
      <c r="B8" s="1" t="s">
        <v>34</v>
      </c>
      <c r="C8" s="8">
        <v>40</v>
      </c>
      <c r="D8" s="1" t="s">
        <v>10</v>
      </c>
      <c r="E8" s="9" t="s">
        <v>35</v>
      </c>
      <c r="F8" s="123">
        <f>'over view'!F46</f>
        <v>19482.7</v>
      </c>
      <c r="G8" s="94">
        <f>'over view'!G45</f>
        <v>223</v>
      </c>
      <c r="H8" s="149">
        <f>'over view'!H46</f>
        <v>164</v>
      </c>
      <c r="I8" s="94">
        <f>'over view'!I46</f>
        <v>16764.309999999998</v>
      </c>
      <c r="J8" s="94">
        <f>'over view'!J46</f>
        <v>11075.970000000001</v>
      </c>
      <c r="K8" s="149">
        <f>'over view'!K46</f>
        <v>203</v>
      </c>
      <c r="L8" s="124">
        <f>'over view'!L46</f>
        <v>5688.34</v>
      </c>
      <c r="M8" s="63">
        <f t="shared" si="0"/>
        <v>118.7969512195122</v>
      </c>
      <c r="N8" s="37">
        <f t="shared" si="1"/>
        <v>102.22140243902437</v>
      </c>
    </row>
    <row r="9" spans="1:17" x14ac:dyDescent="0.25">
      <c r="A9" s="8">
        <v>421</v>
      </c>
      <c r="B9" s="1" t="s">
        <v>40</v>
      </c>
      <c r="C9" s="8">
        <v>40</v>
      </c>
      <c r="D9" s="1" t="s">
        <v>10</v>
      </c>
      <c r="E9" s="9" t="s">
        <v>42</v>
      </c>
      <c r="F9" s="123">
        <f>'over view'!F61</f>
        <v>14872.5</v>
      </c>
      <c r="G9" s="94">
        <f>'over view'!G60</f>
        <v>354.15000000000003</v>
      </c>
      <c r="H9" s="149">
        <f>'over view'!H61</f>
        <v>133.5</v>
      </c>
      <c r="I9" s="94">
        <f>'over view'!I61</f>
        <v>8016.74</v>
      </c>
      <c r="J9" s="94">
        <f>'over view'!J61</f>
        <v>7841.17</v>
      </c>
      <c r="K9" s="149">
        <f>'over view'!K61</f>
        <v>187</v>
      </c>
      <c r="L9" s="124">
        <f>'over view'!L61</f>
        <v>175.57</v>
      </c>
      <c r="M9" s="63">
        <f t="shared" si="0"/>
        <v>111.40449438202248</v>
      </c>
      <c r="N9" s="37">
        <f t="shared" si="1"/>
        <v>60.050486891385766</v>
      </c>
    </row>
    <row r="10" spans="1:17" x14ac:dyDescent="0.25">
      <c r="A10" s="8">
        <v>423</v>
      </c>
      <c r="B10" s="1" t="s">
        <v>40</v>
      </c>
      <c r="C10" s="8">
        <v>40</v>
      </c>
      <c r="D10" s="1" t="s">
        <v>10</v>
      </c>
      <c r="E10" s="9" t="s">
        <v>35</v>
      </c>
      <c r="F10" s="123">
        <f>'over view'!F62</f>
        <v>8517.5</v>
      </c>
      <c r="G10" s="94">
        <f>'over view'!G61</f>
        <v>320.5</v>
      </c>
      <c r="H10" s="149">
        <f>'over view'!H62</f>
        <v>87.5</v>
      </c>
      <c r="I10" s="94">
        <f>'over view'!I62</f>
        <v>6659.8899999999994</v>
      </c>
      <c r="J10" s="94">
        <f>'over view'!J62</f>
        <v>6659.8899999999994</v>
      </c>
      <c r="K10" s="149">
        <f>'over view'!K62</f>
        <v>157</v>
      </c>
      <c r="L10" s="124">
        <f>'over view'!L62</f>
        <v>0</v>
      </c>
      <c r="M10" s="63">
        <f t="shared" si="0"/>
        <v>97.342857142857142</v>
      </c>
      <c r="N10" s="37">
        <f t="shared" si="1"/>
        <v>76.113028571428558</v>
      </c>
    </row>
    <row r="11" spans="1:17" x14ac:dyDescent="0.25">
      <c r="A11" s="8">
        <v>419</v>
      </c>
      <c r="B11" s="1" t="s">
        <v>48</v>
      </c>
      <c r="C11" s="8">
        <v>40</v>
      </c>
      <c r="D11" s="1" t="s">
        <v>10</v>
      </c>
      <c r="E11" s="9" t="s">
        <v>42</v>
      </c>
      <c r="F11" s="123">
        <f>'over view'!F79</f>
        <v>12379</v>
      </c>
      <c r="G11" s="94">
        <f>'over view'!G76</f>
        <v>0</v>
      </c>
      <c r="H11" s="149">
        <f>'over view'!H79</f>
        <v>101</v>
      </c>
      <c r="I11" s="94">
        <f>'over view'!I79</f>
        <v>8147.1399999999994</v>
      </c>
      <c r="J11" s="94">
        <f>'over view'!J79</f>
        <v>7741.54</v>
      </c>
      <c r="K11" s="149">
        <f>'over view'!K79</f>
        <v>165</v>
      </c>
      <c r="L11" s="124">
        <f>'over view'!L79</f>
        <v>405.6</v>
      </c>
      <c r="M11" s="63">
        <f t="shared" si="0"/>
        <v>122.56435643564356</v>
      </c>
      <c r="N11" s="37">
        <f t="shared" si="1"/>
        <v>80.664752475247525</v>
      </c>
    </row>
    <row r="12" spans="1:17" x14ac:dyDescent="0.25">
      <c r="A12" s="8">
        <v>420</v>
      </c>
      <c r="B12" s="1" t="s">
        <v>48</v>
      </c>
      <c r="C12" s="8">
        <v>40</v>
      </c>
      <c r="D12" s="1" t="s">
        <v>10</v>
      </c>
      <c r="E12" s="9" t="s">
        <v>42</v>
      </c>
      <c r="F12" s="123">
        <f>'over view'!F80</f>
        <v>15007.5</v>
      </c>
      <c r="G12" s="94">
        <f>'over view'!G77</f>
        <v>0</v>
      </c>
      <c r="H12" s="149">
        <f>'over view'!H80</f>
        <v>140</v>
      </c>
      <c r="I12" s="94">
        <f>'over view'!I80</f>
        <v>8816.9700000000012</v>
      </c>
      <c r="J12" s="94">
        <f>'over view'!J80</f>
        <v>8816.9700000000012</v>
      </c>
      <c r="K12" s="149">
        <f>'over view'!K80</f>
        <v>178.5</v>
      </c>
      <c r="L12" s="124">
        <f>'over view'!L80</f>
        <v>0</v>
      </c>
      <c r="M12" s="63">
        <f t="shared" si="0"/>
        <v>107.19642857142857</v>
      </c>
      <c r="N12" s="37">
        <f t="shared" si="1"/>
        <v>62.978357142857149</v>
      </c>
    </row>
    <row r="13" spans="1:17" x14ac:dyDescent="0.25">
      <c r="A13" s="1"/>
      <c r="B13" s="1"/>
      <c r="C13" s="1"/>
      <c r="D13" s="1"/>
      <c r="E13" s="2" t="s">
        <v>49</v>
      </c>
      <c r="F13" s="158">
        <f t="shared" ref="F13:L13" si="2">SUM(F3:F12)</f>
        <v>128268.99</v>
      </c>
      <c r="G13" s="105">
        <f t="shared" si="2"/>
        <v>2146.65</v>
      </c>
      <c r="H13" s="149">
        <f t="shared" si="2"/>
        <v>1114</v>
      </c>
      <c r="I13" s="160">
        <f t="shared" si="2"/>
        <v>85841.52</v>
      </c>
      <c r="J13" s="160">
        <f t="shared" si="2"/>
        <v>75307.360000000001</v>
      </c>
      <c r="K13" s="164">
        <f t="shared" si="2"/>
        <v>1613.5</v>
      </c>
      <c r="L13" s="162">
        <f t="shared" si="2"/>
        <v>10534.16</v>
      </c>
      <c r="M13" s="63">
        <f t="shared" si="0"/>
        <v>115.14271992818672</v>
      </c>
      <c r="N13" s="37">
        <f t="shared" si="1"/>
        <v>77.057019748653502</v>
      </c>
    </row>
  </sheetData>
  <protectedRanges>
    <protectedRange password="C94F" sqref="A6:A7" name="Range1" securityDescriptor="O:WDG:WDD:(A;;CC;;;S-1-5-21-2914716843-1930915722-3698159138-1133)(A;;CC;;;S-1-5-21-2914716843-1930915722-3698159138-1132)"/>
    <protectedRange password="C94F" sqref="C6:C7" name="Range1_1" securityDescriptor="O:WDG:WDD:(A;;CC;;;S-1-5-21-2914716843-1930915722-3698159138-1133)(A;;CC;;;S-1-5-21-2914716843-1930915722-3698159138-1132)"/>
    <protectedRange password="C94F" sqref="E6:E7" name="Range1_2" securityDescriptor="O:WDG:WDD:(A;;CC;;;S-1-5-21-2914716843-1930915722-3698159138-1133)(A;;CC;;;S-1-5-21-2914716843-1930915722-3698159138-1132)"/>
    <protectedRange password="C94F" sqref="C8 A8" name="Range1_3" securityDescriptor="O:WDG:WDD:(A;;CC;;;S-1-5-21-2914716843-1930915722-3698159138-1133)(A;;CC;;;S-1-5-21-2914716843-1930915722-3698159138-1132)"/>
    <protectedRange password="C94F" sqref="E8" name="Range1_4" securityDescriptor="O:WDG:WDD:(A;;CC;;;S-1-5-21-2914716843-1930915722-3698159138-1133)(A;;CC;;;S-1-5-21-2914716843-1930915722-3698159138-1132)"/>
    <protectedRange password="C94F" sqref="C9:C10 E9:E10 A9:A10" name="Range1_5" securityDescriptor="O:WDG:WDD:(A;;CC;;;S-1-5-21-2914716843-1930915722-3698159138-1133)(A;;CC;;;S-1-5-21-2914716843-1930915722-3698159138-1132)"/>
    <protectedRange password="C94F" sqref="C11:C12 A11:A12 E11:E12" name="Range1_6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91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selection activeCell="K9" sqref="K9:K11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8" max="8" width="9.5703125" style="67" bestFit="1" customWidth="1"/>
    <col min="9" max="9" width="17.140625" style="25" customWidth="1"/>
    <col min="10" max="10" width="13.42578125" style="25" customWidth="1"/>
    <col min="11" max="11" width="9.140625" style="67"/>
    <col min="12" max="12" width="13.7109375" style="25" customWidth="1"/>
    <col min="13" max="13" width="15.140625" style="25" customWidth="1"/>
    <col min="14" max="14" width="9.140625" style="25"/>
  </cols>
  <sheetData>
    <row r="1" spans="1:17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7" ht="45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70" t="s">
        <v>52</v>
      </c>
      <c r="I2" s="16" t="s">
        <v>53</v>
      </c>
      <c r="J2" s="16" t="s">
        <v>54</v>
      </c>
      <c r="K2" s="70" t="s">
        <v>55</v>
      </c>
      <c r="L2" s="27" t="s">
        <v>56</v>
      </c>
      <c r="M2" s="47" t="s">
        <v>61</v>
      </c>
      <c r="N2" s="47" t="s">
        <v>62</v>
      </c>
      <c r="O2" s="31" t="s">
        <v>1</v>
      </c>
      <c r="P2" s="31" t="s">
        <v>59</v>
      </c>
      <c r="Q2" s="31" t="s">
        <v>65</v>
      </c>
    </row>
    <row r="3" spans="1:17" x14ac:dyDescent="0.25">
      <c r="A3" s="1">
        <v>606</v>
      </c>
      <c r="B3" s="1" t="s">
        <v>5</v>
      </c>
      <c r="C3" s="1">
        <v>60</v>
      </c>
      <c r="D3" s="1" t="s">
        <v>10</v>
      </c>
      <c r="E3" s="2" t="s">
        <v>13</v>
      </c>
      <c r="F3" s="123">
        <f>'over view'!F10</f>
        <v>19960.5</v>
      </c>
      <c r="G3" s="94">
        <f>'over view'!G10</f>
        <v>299</v>
      </c>
      <c r="H3" s="149">
        <f>'over view'!H10</f>
        <v>163.5</v>
      </c>
      <c r="I3" s="94">
        <f>'over view'!I10</f>
        <v>6991.3</v>
      </c>
      <c r="J3" s="94">
        <f>'over view'!J10</f>
        <v>5892.93</v>
      </c>
      <c r="K3" s="149">
        <f>'over view'!K10</f>
        <v>135.5</v>
      </c>
      <c r="L3" s="124">
        <f>'over view'!L10</f>
        <v>1098.3699999999999</v>
      </c>
      <c r="M3" s="48">
        <f>F3/H3</f>
        <v>122.08256880733946</v>
      </c>
      <c r="N3" s="48">
        <f>I3/H3</f>
        <v>42.760244648318043</v>
      </c>
      <c r="O3" s="33" t="s">
        <v>5</v>
      </c>
      <c r="P3" s="35">
        <f>AVERAGE(M3:M4)</f>
        <v>129.31211773700306</v>
      </c>
      <c r="Q3" s="35">
        <f>AVERAGE(N3:N4)</f>
        <v>51.08674732415902</v>
      </c>
    </row>
    <row r="4" spans="1:17" x14ac:dyDescent="0.25">
      <c r="A4" s="1">
        <v>613</v>
      </c>
      <c r="B4" s="1" t="s">
        <v>5</v>
      </c>
      <c r="C4" s="1">
        <v>60</v>
      </c>
      <c r="D4" s="1" t="s">
        <v>10</v>
      </c>
      <c r="E4" s="2" t="s">
        <v>13</v>
      </c>
      <c r="F4" s="17">
        <f>'over view'!F11</f>
        <v>16385</v>
      </c>
      <c r="G4" s="49">
        <f>'over view'!G11</f>
        <v>281</v>
      </c>
      <c r="H4" s="68">
        <f>'over view'!H11</f>
        <v>120</v>
      </c>
      <c r="I4" s="49">
        <f>'over view'!I11</f>
        <v>7129.59</v>
      </c>
      <c r="J4" s="49">
        <f>'over view'!J11</f>
        <v>7029.58</v>
      </c>
      <c r="K4" s="68">
        <f>'over view'!K11</f>
        <v>161</v>
      </c>
      <c r="L4" s="50">
        <f>'over view'!L11</f>
        <v>100.01</v>
      </c>
      <c r="M4" s="48">
        <f t="shared" ref="M4:M12" si="0">F4/H4</f>
        <v>136.54166666666666</v>
      </c>
      <c r="N4" s="48">
        <f t="shared" ref="N4:N12" si="1">I4/H4</f>
        <v>59.413249999999998</v>
      </c>
      <c r="O4" s="33" t="s">
        <v>23</v>
      </c>
      <c r="P4" s="35">
        <f>AVERAGE(M5:M6)</f>
        <v>178.98263988010277</v>
      </c>
      <c r="Q4" s="35">
        <f>AVERAGE(N5:N6)</f>
        <v>93.199774716909317</v>
      </c>
    </row>
    <row r="5" spans="1:17" x14ac:dyDescent="0.25">
      <c r="A5" s="8">
        <v>528</v>
      </c>
      <c r="B5" s="1" t="s">
        <v>23</v>
      </c>
      <c r="C5" s="8">
        <v>50</v>
      </c>
      <c r="D5" s="1" t="s">
        <v>10</v>
      </c>
      <c r="E5" s="9" t="s">
        <v>28</v>
      </c>
      <c r="F5" s="17">
        <f>'over view'!F31</f>
        <v>27657.75</v>
      </c>
      <c r="G5" s="49">
        <f>'over view'!G30</f>
        <v>200</v>
      </c>
      <c r="H5" s="68">
        <f>'over view'!H31</f>
        <v>186</v>
      </c>
      <c r="I5" s="49">
        <f>'over view'!I31</f>
        <v>13234.31</v>
      </c>
      <c r="J5" s="49">
        <f>'over view'!J31</f>
        <v>12706.77</v>
      </c>
      <c r="K5" s="68">
        <f>'over view'!K31</f>
        <v>233.5</v>
      </c>
      <c r="L5" s="50">
        <f>'over view'!L31</f>
        <v>527.54</v>
      </c>
      <c r="M5" s="48">
        <f t="shared" si="0"/>
        <v>148.69758064516128</v>
      </c>
      <c r="N5" s="48">
        <f t="shared" si="1"/>
        <v>71.152204301075272</v>
      </c>
      <c r="O5" s="33" t="s">
        <v>34</v>
      </c>
      <c r="P5" s="35">
        <f>AVERAGE(M7:M8)</f>
        <v>93.231666666666669</v>
      </c>
      <c r="Q5" s="35">
        <f>AVERAGE(N7:N8)</f>
        <v>37.413363636363634</v>
      </c>
    </row>
    <row r="6" spans="1:17" x14ac:dyDescent="0.25">
      <c r="A6" s="8">
        <v>9988</v>
      </c>
      <c r="B6" s="1" t="s">
        <v>23</v>
      </c>
      <c r="C6" s="8">
        <v>60</v>
      </c>
      <c r="D6" s="1" t="s">
        <v>10</v>
      </c>
      <c r="E6" s="9" t="s">
        <v>13</v>
      </c>
      <c r="F6" s="17">
        <f>'over view'!F32</f>
        <v>23647.25</v>
      </c>
      <c r="G6" s="49">
        <f>'over view'!G31</f>
        <v>419.5</v>
      </c>
      <c r="H6" s="68">
        <f>'over view'!H32</f>
        <v>113</v>
      </c>
      <c r="I6" s="49">
        <f>'over view'!I32</f>
        <v>13022.95</v>
      </c>
      <c r="J6" s="49">
        <f>'over view'!J32</f>
        <v>9010.2099999999991</v>
      </c>
      <c r="K6" s="68">
        <f>'over view'!K32</f>
        <v>161</v>
      </c>
      <c r="L6" s="50">
        <f>'over view'!L32</f>
        <v>4012.74</v>
      </c>
      <c r="M6" s="48">
        <f t="shared" si="0"/>
        <v>209.26769911504425</v>
      </c>
      <c r="N6" s="48">
        <f t="shared" si="1"/>
        <v>115.24734513274336</v>
      </c>
      <c r="O6" s="33" t="s">
        <v>40</v>
      </c>
      <c r="P6" s="35">
        <f>AVERAGE(M9:M10)</f>
        <v>114.28770504857462</v>
      </c>
      <c r="Q6" s="35">
        <f>AVERAGE(N9:N10)</f>
        <v>106.07262780697565</v>
      </c>
    </row>
    <row r="7" spans="1:17" x14ac:dyDescent="0.25">
      <c r="A7" s="8">
        <v>519</v>
      </c>
      <c r="B7" s="1" t="s">
        <v>34</v>
      </c>
      <c r="C7" s="8">
        <v>50</v>
      </c>
      <c r="D7" s="1" t="s">
        <v>10</v>
      </c>
      <c r="E7" s="9" t="s">
        <v>36</v>
      </c>
      <c r="F7" s="22">
        <f>'over view'!F47</f>
        <v>0</v>
      </c>
      <c r="G7" s="77">
        <f>'over view'!G46</f>
        <v>367</v>
      </c>
      <c r="H7" s="121">
        <f>'over view'!H47</f>
        <v>0</v>
      </c>
      <c r="I7" s="77">
        <f>'over view'!I47</f>
        <v>530.33000000000004</v>
      </c>
      <c r="J7" s="77">
        <f>'over view'!J47</f>
        <v>530.33000000000004</v>
      </c>
      <c r="K7" s="121">
        <f>'over view'!K47</f>
        <v>10.5</v>
      </c>
      <c r="L7" s="78">
        <f>'over view'!L47</f>
        <v>0</v>
      </c>
      <c r="M7" s="48">
        <v>0</v>
      </c>
      <c r="N7" s="48">
        <v>0</v>
      </c>
      <c r="O7" s="33" t="s">
        <v>48</v>
      </c>
      <c r="P7" s="40">
        <f>M11</f>
        <v>131.04211897524968</v>
      </c>
      <c r="Q7" s="35">
        <f>N11</f>
        <v>61.116109422492393</v>
      </c>
    </row>
    <row r="8" spans="1:17" x14ac:dyDescent="0.25">
      <c r="A8" s="8">
        <v>9989</v>
      </c>
      <c r="B8" s="1" t="s">
        <v>34</v>
      </c>
      <c r="C8" s="8">
        <v>60</v>
      </c>
      <c r="D8" s="1" t="s">
        <v>10</v>
      </c>
      <c r="E8" s="9" t="s">
        <v>13</v>
      </c>
      <c r="F8" s="17">
        <f>'over view'!F48</f>
        <v>30766.45</v>
      </c>
      <c r="G8" s="49">
        <f>'over view'!G47</f>
        <v>10.5</v>
      </c>
      <c r="H8" s="68">
        <f>'over view'!H48</f>
        <v>165</v>
      </c>
      <c r="I8" s="49">
        <f>'over view'!I48</f>
        <v>12346.41</v>
      </c>
      <c r="J8" s="49">
        <f>'over view'!J48</f>
        <v>9562.0299999999988</v>
      </c>
      <c r="K8" s="68">
        <f>'over view'!K48</f>
        <v>186.5</v>
      </c>
      <c r="L8" s="50">
        <f>'over view'!L48</f>
        <v>2784.38</v>
      </c>
      <c r="M8" s="48">
        <f>F8/H8</f>
        <v>186.46333333333334</v>
      </c>
      <c r="N8" s="48">
        <f>I8/H8</f>
        <v>74.826727272727268</v>
      </c>
    </row>
    <row r="9" spans="1:17" x14ac:dyDescent="0.25">
      <c r="A9" s="8">
        <v>527</v>
      </c>
      <c r="B9" s="1" t="s">
        <v>40</v>
      </c>
      <c r="C9" s="8">
        <v>50</v>
      </c>
      <c r="D9" s="1" t="s">
        <v>10</v>
      </c>
      <c r="E9" s="9" t="s">
        <v>36</v>
      </c>
      <c r="F9" s="17">
        <f>'over view'!F63</f>
        <v>14486.5</v>
      </c>
      <c r="G9" s="49">
        <f>'over view'!G63</f>
        <v>328</v>
      </c>
      <c r="H9" s="62">
        <f>'over view'!H63</f>
        <v>136.5</v>
      </c>
      <c r="I9" s="49">
        <f>'over view'!I63</f>
        <v>9266.1000000000022</v>
      </c>
      <c r="J9" s="49">
        <f>'over view'!J63</f>
        <v>8225.82</v>
      </c>
      <c r="K9" s="62">
        <f>'over view'!K63</f>
        <v>191.5</v>
      </c>
      <c r="L9" s="50">
        <f>'over view'!L63</f>
        <v>1040.28</v>
      </c>
      <c r="M9" s="48">
        <f t="shared" si="0"/>
        <v>106.12820512820512</v>
      </c>
      <c r="N9" s="48">
        <f t="shared" si="1"/>
        <v>67.883516483516502</v>
      </c>
    </row>
    <row r="10" spans="1:17" x14ac:dyDescent="0.25">
      <c r="A10" s="8">
        <v>614</v>
      </c>
      <c r="B10" s="1" t="s">
        <v>40</v>
      </c>
      <c r="C10" s="8">
        <v>60</v>
      </c>
      <c r="D10" s="1" t="s">
        <v>10</v>
      </c>
      <c r="E10" s="9" t="s">
        <v>13</v>
      </c>
      <c r="F10" s="22">
        <f>'over view'!F64</f>
        <v>9857</v>
      </c>
      <c r="G10" s="77">
        <f>'over view'!G64</f>
        <v>231.5</v>
      </c>
      <c r="H10" s="125">
        <f>'over view'!H64</f>
        <v>80.5</v>
      </c>
      <c r="I10" s="77">
        <f>'over view'!I64</f>
        <v>11613.070000000002</v>
      </c>
      <c r="J10" s="77">
        <f>'over view'!J64</f>
        <v>6301.9199999999992</v>
      </c>
      <c r="K10" s="125">
        <f>'over view'!K64</f>
        <v>151</v>
      </c>
      <c r="L10" s="78">
        <f>'over view'!L64</f>
        <v>5311.1500000000005</v>
      </c>
      <c r="M10" s="48">
        <f t="shared" si="0"/>
        <v>122.44720496894411</v>
      </c>
      <c r="N10" s="48">
        <f t="shared" si="1"/>
        <v>144.26173913043479</v>
      </c>
    </row>
    <row r="11" spans="1:17" x14ac:dyDescent="0.25">
      <c r="A11" s="1">
        <v>9987</v>
      </c>
      <c r="B11" s="1" t="s">
        <v>48</v>
      </c>
      <c r="C11" s="1">
        <v>60</v>
      </c>
      <c r="D11" s="1" t="s">
        <v>10</v>
      </c>
      <c r="E11" s="2" t="s">
        <v>13</v>
      </c>
      <c r="F11" s="17">
        <f>'over view'!F81</f>
        <v>15089.5</v>
      </c>
      <c r="G11" s="49">
        <f>'over view'!G81</f>
        <v>236.15</v>
      </c>
      <c r="H11" s="62">
        <f>'over view'!H81</f>
        <v>115.15</v>
      </c>
      <c r="I11" s="49">
        <f>'over view'!I81</f>
        <v>7037.5199999999995</v>
      </c>
      <c r="J11" s="49">
        <f>'over view'!J81</f>
        <v>6013.0199999999995</v>
      </c>
      <c r="K11" s="62">
        <f>'over view'!K81</f>
        <v>121</v>
      </c>
      <c r="L11" s="50">
        <f>'over view'!L81</f>
        <v>1024.5</v>
      </c>
      <c r="M11" s="48">
        <f t="shared" si="0"/>
        <v>131.04211897524968</v>
      </c>
      <c r="N11" s="48">
        <f t="shared" si="1"/>
        <v>61.116109422492393</v>
      </c>
    </row>
    <row r="12" spans="1:17" x14ac:dyDescent="0.25">
      <c r="A12" s="1"/>
      <c r="B12" s="1"/>
      <c r="C12" s="1"/>
      <c r="D12" s="1"/>
      <c r="E12" s="2" t="s">
        <v>49</v>
      </c>
      <c r="F12" s="19">
        <f t="shared" ref="F12:L12" si="2">SUM(F3:F11)</f>
        <v>157849.95000000001</v>
      </c>
      <c r="G12" s="23">
        <f t="shared" si="2"/>
        <v>2372.65</v>
      </c>
      <c r="H12" s="72">
        <f t="shared" si="2"/>
        <v>1079.6500000000001</v>
      </c>
      <c r="I12" s="20">
        <f t="shared" si="2"/>
        <v>81171.580000000016</v>
      </c>
      <c r="J12" s="20">
        <f t="shared" si="2"/>
        <v>65272.609999999993</v>
      </c>
      <c r="K12" s="73">
        <f t="shared" si="2"/>
        <v>1351.5</v>
      </c>
      <c r="L12" s="21">
        <f t="shared" si="2"/>
        <v>15898.970000000001</v>
      </c>
      <c r="M12" s="48">
        <f t="shared" si="0"/>
        <v>146.20474227758996</v>
      </c>
      <c r="N12" s="48">
        <f t="shared" si="1"/>
        <v>75.183235307738627</v>
      </c>
    </row>
  </sheetData>
  <protectedRanges>
    <protectedRange password="C94F" sqref="A5:A6" name="Range1" securityDescriptor="O:WDG:WDD:(A;;CC;;;S-1-5-21-2914716843-1930915722-3698159138-1133)(A;;CC;;;S-1-5-21-2914716843-1930915722-3698159138-1132)"/>
    <protectedRange password="C94F" sqref="C5:C6" name="Range1_1" securityDescriptor="O:WDG:WDD:(A;;CC;;;S-1-5-21-2914716843-1930915722-3698159138-1133)(A;;CC;;;S-1-5-21-2914716843-1930915722-3698159138-1132)"/>
    <protectedRange password="C94F" sqref="E5:E6" name="Range1_2" securityDescriptor="O:WDG:WDD:(A;;CC;;;S-1-5-21-2914716843-1930915722-3698159138-1133)(A;;CC;;;S-1-5-21-2914716843-1930915722-3698159138-1132)"/>
    <protectedRange password="C94F" sqref="C7:C8 A7:A8" name="Range1_3" securityDescriptor="O:WDG:WDD:(A;;CC;;;S-1-5-21-2914716843-1930915722-3698159138-1133)(A;;CC;;;S-1-5-21-2914716843-1930915722-3698159138-1132)"/>
    <protectedRange password="C94F" sqref="E7:E8" name="Range1_4" securityDescriptor="O:WDG:WDD:(A;;CC;;;S-1-5-21-2914716843-1930915722-3698159138-1133)(A;;CC;;;S-1-5-21-2914716843-1930915722-3698159138-1132)"/>
    <protectedRange password="C94F" sqref="C9:C10 E9:E10 A9:A10" name="Range1_5" securityDescriptor="O:WDG:WDD:(A;;CC;;;S-1-5-21-2914716843-1930915722-3698159138-1133)(A;;CC;;;S-1-5-21-2914716843-1930915722-3698159138-1132)"/>
    <protectedRange password="C94F" sqref="E11" name="Range1_6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J3" sqref="J3:J18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8" max="8" width="9.5703125" style="67" bestFit="1" customWidth="1"/>
    <col min="9" max="9" width="17.140625" style="25" customWidth="1"/>
    <col min="10" max="10" width="13.42578125" style="25" customWidth="1"/>
    <col min="11" max="11" width="9.140625" style="67"/>
    <col min="12" max="12" width="13.7109375" style="25" customWidth="1"/>
    <col min="13" max="13" width="14.7109375" style="25" customWidth="1"/>
    <col min="14" max="14" width="12.85546875" style="25" customWidth="1"/>
  </cols>
  <sheetData>
    <row r="1" spans="1:17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7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70" t="s">
        <v>52</v>
      </c>
      <c r="I2" s="16" t="s">
        <v>53</v>
      </c>
      <c r="J2" s="16" t="s">
        <v>54</v>
      </c>
      <c r="K2" s="70" t="s">
        <v>55</v>
      </c>
      <c r="L2" s="27" t="s">
        <v>56</v>
      </c>
      <c r="M2" s="41" t="s">
        <v>61</v>
      </c>
      <c r="N2" s="47" t="s">
        <v>62</v>
      </c>
      <c r="O2" s="31" t="s">
        <v>1</v>
      </c>
      <c r="P2" s="31" t="s">
        <v>59</v>
      </c>
      <c r="Q2" s="31" t="s">
        <v>65</v>
      </c>
    </row>
    <row r="3" spans="1:17" x14ac:dyDescent="0.25">
      <c r="A3" s="8">
        <v>706</v>
      </c>
      <c r="B3" s="1" t="s">
        <v>5</v>
      </c>
      <c r="C3" s="8">
        <v>70</v>
      </c>
      <c r="D3" s="1" t="s">
        <v>10</v>
      </c>
      <c r="E3" s="9" t="s">
        <v>14</v>
      </c>
      <c r="F3" s="22">
        <f>'over view'!F12</f>
        <v>3605</v>
      </c>
      <c r="G3" s="77">
        <f>'over view'!G12</f>
        <v>186</v>
      </c>
      <c r="H3" s="121">
        <f>'over view'!H12</f>
        <v>45.5</v>
      </c>
      <c r="I3" s="77">
        <f>'over view'!I12</f>
        <v>6382.75</v>
      </c>
      <c r="J3" s="77">
        <f>'over view'!J12</f>
        <v>6374.3600000000006</v>
      </c>
      <c r="K3" s="121">
        <f>'over view'!K12</f>
        <v>140.5</v>
      </c>
      <c r="L3" s="78">
        <f>'over view'!L12</f>
        <v>8.39</v>
      </c>
      <c r="M3" s="17">
        <f>F3/H3</f>
        <v>79.230769230769226</v>
      </c>
      <c r="N3" s="48">
        <f>I3/H3</f>
        <v>140.28021978021977</v>
      </c>
      <c r="O3" s="33" t="s">
        <v>5</v>
      </c>
      <c r="P3" s="35">
        <f>AVERAGE(M3:M7)</f>
        <v>179.01122694148563</v>
      </c>
      <c r="Q3" s="35">
        <f>AVERAGE(N3:N7)</f>
        <v>69.639763729915899</v>
      </c>
    </row>
    <row r="4" spans="1:17" x14ac:dyDescent="0.25">
      <c r="A4" s="1">
        <v>713</v>
      </c>
      <c r="B4" s="1" t="s">
        <v>5</v>
      </c>
      <c r="C4" s="1">
        <v>70</v>
      </c>
      <c r="D4" s="1" t="s">
        <v>10</v>
      </c>
      <c r="E4" s="2" t="s">
        <v>15</v>
      </c>
      <c r="F4" s="17" t="str">
        <f>'over view'!F13</f>
        <v>sold</v>
      </c>
      <c r="G4" s="49">
        <f>'over view'!G13</f>
        <v>-1</v>
      </c>
      <c r="H4" s="68" t="str">
        <f>'over view'!H13</f>
        <v>sold</v>
      </c>
      <c r="I4" s="49" t="str">
        <f>'over view'!I13</f>
        <v>Sold</v>
      </c>
      <c r="J4" s="49" t="str">
        <f>'over view'!J13</f>
        <v>Sold</v>
      </c>
      <c r="K4" s="68" t="str">
        <f>'over view'!K13</f>
        <v>sold</v>
      </c>
      <c r="L4" s="50" t="str">
        <f>'over view'!L13</f>
        <v>sold</v>
      </c>
      <c r="M4" s="17"/>
      <c r="N4" s="48"/>
      <c r="O4" s="33" t="s">
        <v>23</v>
      </c>
      <c r="P4" s="35">
        <f>AVERAGE(M8:M9)</f>
        <v>190.38649013259328</v>
      </c>
      <c r="Q4" s="35">
        <f>AVERAGE(N8:N9)</f>
        <v>105.72856305889609</v>
      </c>
    </row>
    <row r="5" spans="1:17" x14ac:dyDescent="0.25">
      <c r="A5" s="1">
        <v>801</v>
      </c>
      <c r="B5" s="1" t="s">
        <v>5</v>
      </c>
      <c r="C5" s="1">
        <v>80</v>
      </c>
      <c r="D5" s="1" t="s">
        <v>10</v>
      </c>
      <c r="E5" s="2" t="s">
        <v>16</v>
      </c>
      <c r="F5" s="17">
        <f>'over view'!F14</f>
        <v>28140</v>
      </c>
      <c r="G5" s="49">
        <f>'over view'!G14</f>
        <v>364</v>
      </c>
      <c r="H5" s="68">
        <f>'over view'!H14</f>
        <v>182</v>
      </c>
      <c r="I5" s="49">
        <f>'over view'!I14</f>
        <v>8313.52</v>
      </c>
      <c r="J5" s="49">
        <f>'over view'!J14</f>
        <v>8139.8600000000006</v>
      </c>
      <c r="K5" s="68">
        <f>'over view'!K14</f>
        <v>182</v>
      </c>
      <c r="L5" s="50">
        <f>'over view'!L14</f>
        <v>173.66</v>
      </c>
      <c r="M5" s="17">
        <f t="shared" ref="M5:M19" si="0">F5/H5</f>
        <v>154.61538461538461</v>
      </c>
      <c r="N5" s="48">
        <f t="shared" ref="N5:N19" si="1">I5/H5</f>
        <v>45.678681318681321</v>
      </c>
      <c r="O5" s="33" t="s">
        <v>34</v>
      </c>
      <c r="P5" s="35">
        <f>AVERAGE(M10:M12)</f>
        <v>219.06828026807295</v>
      </c>
      <c r="Q5" s="35">
        <f>AVERAGE(N10:N12)</f>
        <v>104.3321996107606</v>
      </c>
    </row>
    <row r="6" spans="1:17" x14ac:dyDescent="0.25">
      <c r="A6" s="1">
        <v>803</v>
      </c>
      <c r="B6" s="1" t="s">
        <v>5</v>
      </c>
      <c r="C6" s="1">
        <v>80</v>
      </c>
      <c r="D6" s="1" t="s">
        <v>10</v>
      </c>
      <c r="E6" s="2" t="s">
        <v>16</v>
      </c>
      <c r="F6" s="17">
        <f>'over view'!F15</f>
        <v>36482.5</v>
      </c>
      <c r="G6" s="49">
        <f>'over view'!G15</f>
        <v>400.5</v>
      </c>
      <c r="H6" s="68">
        <f>'over view'!H15</f>
        <v>166</v>
      </c>
      <c r="I6" s="49">
        <f>'over view'!I15</f>
        <v>11085.359999999999</v>
      </c>
      <c r="J6" s="49">
        <f>'over view'!J15</f>
        <v>10943.55</v>
      </c>
      <c r="K6" s="68">
        <f>'over view'!K15</f>
        <v>234.5</v>
      </c>
      <c r="L6" s="50">
        <f>'over view'!L15</f>
        <v>141.81</v>
      </c>
      <c r="M6" s="17">
        <f t="shared" si="0"/>
        <v>219.77409638554218</v>
      </c>
      <c r="N6" s="48">
        <f t="shared" si="1"/>
        <v>66.779277108433732</v>
      </c>
      <c r="O6" s="33" t="s">
        <v>40</v>
      </c>
      <c r="P6" s="35">
        <f>AVERAGE(M13:M18)</f>
        <v>152.71122010882402</v>
      </c>
      <c r="Q6" s="35">
        <f>AVERAGE(N13:N18)</f>
        <v>74.753701938624275</v>
      </c>
    </row>
    <row r="7" spans="1:17" x14ac:dyDescent="0.25">
      <c r="A7" s="56">
        <v>808</v>
      </c>
      <c r="B7" s="56" t="s">
        <v>5</v>
      </c>
      <c r="C7" s="56">
        <v>80</v>
      </c>
      <c r="D7" s="56" t="s">
        <v>10</v>
      </c>
      <c r="E7" s="2" t="s">
        <v>16</v>
      </c>
      <c r="F7" s="17">
        <f>'over view'!F16</f>
        <v>47892.5</v>
      </c>
      <c r="G7" s="49">
        <f>'over view'!G16</f>
        <v>342.5</v>
      </c>
      <c r="H7" s="68">
        <f>'over view'!H16</f>
        <v>182.5</v>
      </c>
      <c r="I7" s="49">
        <f>'over view'!I16</f>
        <v>4712.3099999999995</v>
      </c>
      <c r="J7" s="49">
        <f>'over view'!J16</f>
        <v>7153.32</v>
      </c>
      <c r="K7" s="68">
        <f>'over view'!K16</f>
        <v>160</v>
      </c>
      <c r="L7" s="50">
        <f>'over view'!L16</f>
        <v>-2441.0100000000002</v>
      </c>
      <c r="M7" s="17">
        <f t="shared" ref="M7" si="2">F7/H7</f>
        <v>262.42465753424659</v>
      </c>
      <c r="N7" s="48">
        <f t="shared" ref="N7" si="3">I7/H7</f>
        <v>25.820876712328765</v>
      </c>
      <c r="O7" s="118"/>
      <c r="P7" s="119"/>
      <c r="Q7" s="119"/>
    </row>
    <row r="8" spans="1:17" x14ac:dyDescent="0.25">
      <c r="A8" s="8">
        <v>730</v>
      </c>
      <c r="B8" s="1" t="s">
        <v>23</v>
      </c>
      <c r="C8" s="8">
        <v>75</v>
      </c>
      <c r="D8" s="1" t="s">
        <v>18</v>
      </c>
      <c r="E8" s="9" t="s">
        <v>29</v>
      </c>
      <c r="F8" s="17">
        <f>'over view'!F33</f>
        <v>31192.9</v>
      </c>
      <c r="G8" s="49">
        <f>'over view'!G32</f>
        <v>274</v>
      </c>
      <c r="H8" s="68">
        <f>'over view'!H33</f>
        <v>141</v>
      </c>
      <c r="I8" s="49">
        <f>'over view'!I33</f>
        <v>13290.97</v>
      </c>
      <c r="J8" s="49">
        <f>'over view'!J33</f>
        <v>12741.86</v>
      </c>
      <c r="K8" s="68">
        <f>'over view'!K33</f>
        <v>255</v>
      </c>
      <c r="L8" s="50">
        <f>'over view'!L33</f>
        <v>549.11</v>
      </c>
      <c r="M8" s="17">
        <f t="shared" si="0"/>
        <v>221.22624113475177</v>
      </c>
      <c r="N8" s="48">
        <f t="shared" si="1"/>
        <v>94.262198581560284</v>
      </c>
    </row>
    <row r="9" spans="1:17" x14ac:dyDescent="0.25">
      <c r="A9" s="8">
        <v>805</v>
      </c>
      <c r="B9" s="1" t="s">
        <v>23</v>
      </c>
      <c r="C9" s="8">
        <v>80</v>
      </c>
      <c r="D9" s="1" t="s">
        <v>10</v>
      </c>
      <c r="E9" s="9" t="s">
        <v>16</v>
      </c>
      <c r="F9" s="17">
        <f>'over view'!F34</f>
        <v>22017.45</v>
      </c>
      <c r="G9" s="49">
        <f>'over view'!G33</f>
        <v>396</v>
      </c>
      <c r="H9" s="68">
        <f>'over view'!H34</f>
        <v>138</v>
      </c>
      <c r="I9" s="49">
        <f>'over view'!I34</f>
        <v>16172.9</v>
      </c>
      <c r="J9" s="49">
        <f>'over view'!J34</f>
        <v>12114.11</v>
      </c>
      <c r="K9" s="68">
        <f>'over view'!K34</f>
        <v>240.5</v>
      </c>
      <c r="L9" s="50">
        <f>'over view'!L34</f>
        <v>4058.79</v>
      </c>
      <c r="M9" s="17">
        <f t="shared" si="0"/>
        <v>159.54673913043479</v>
      </c>
      <c r="N9" s="48">
        <f t="shared" si="1"/>
        <v>117.19492753623189</v>
      </c>
    </row>
    <row r="10" spans="1:17" x14ac:dyDescent="0.25">
      <c r="A10" s="8">
        <v>700</v>
      </c>
      <c r="B10" s="1" t="s">
        <v>34</v>
      </c>
      <c r="C10" s="8">
        <v>70</v>
      </c>
      <c r="D10" s="1" t="s">
        <v>10</v>
      </c>
      <c r="E10" s="9" t="s">
        <v>37</v>
      </c>
      <c r="F10" s="17">
        <f>'over view'!F49</f>
        <v>30256.13</v>
      </c>
      <c r="G10" s="49">
        <f>'over view'!G48</f>
        <v>351.5</v>
      </c>
      <c r="H10" s="68">
        <f>'over view'!H49</f>
        <v>164</v>
      </c>
      <c r="I10" s="49">
        <f>'over view'!I49</f>
        <v>15392.77</v>
      </c>
      <c r="J10" s="49">
        <f>'over view'!J49</f>
        <v>11343.33</v>
      </c>
      <c r="K10" s="68">
        <f>'over view'!K49</f>
        <v>217.5</v>
      </c>
      <c r="L10" s="50">
        <f>'over view'!L49</f>
        <v>4049.44</v>
      </c>
      <c r="M10" s="17">
        <f t="shared" si="0"/>
        <v>184.48859756097562</v>
      </c>
      <c r="N10" s="48">
        <f t="shared" si="1"/>
        <v>93.858353658536586</v>
      </c>
    </row>
    <row r="11" spans="1:17" x14ac:dyDescent="0.25">
      <c r="A11" s="8">
        <v>731</v>
      </c>
      <c r="B11" s="1" t="s">
        <v>34</v>
      </c>
      <c r="C11" s="8">
        <v>75</v>
      </c>
      <c r="D11" s="1" t="s">
        <v>18</v>
      </c>
      <c r="E11" s="9" t="s">
        <v>29</v>
      </c>
      <c r="F11" s="17">
        <f>'over view'!F50</f>
        <v>30926</v>
      </c>
      <c r="G11" s="49">
        <f>'over view'!G49</f>
        <v>381.5</v>
      </c>
      <c r="H11" s="68">
        <f>'over view'!H50</f>
        <v>112</v>
      </c>
      <c r="I11" s="49">
        <f>'over view'!I50</f>
        <v>17580.280000000002</v>
      </c>
      <c r="J11" s="49">
        <f>'over view'!J50</f>
        <v>11024.199999999999</v>
      </c>
      <c r="K11" s="68">
        <f>'over view'!K50</f>
        <v>211</v>
      </c>
      <c r="L11" s="50">
        <f>'over view'!L50</f>
        <v>6556.08</v>
      </c>
      <c r="M11" s="17">
        <f t="shared" si="0"/>
        <v>276.125</v>
      </c>
      <c r="N11" s="48">
        <f t="shared" si="1"/>
        <v>156.96678571428575</v>
      </c>
    </row>
    <row r="12" spans="1:17" x14ac:dyDescent="0.25">
      <c r="A12" s="8">
        <v>806</v>
      </c>
      <c r="B12" s="1" t="s">
        <v>34</v>
      </c>
      <c r="C12" s="8">
        <v>80</v>
      </c>
      <c r="D12" s="1" t="s">
        <v>10</v>
      </c>
      <c r="E12" s="9" t="s">
        <v>38</v>
      </c>
      <c r="F12" s="17">
        <f>'over view'!F51</f>
        <v>36369.379999999997</v>
      </c>
      <c r="G12" s="49">
        <f>'over view'!G50</f>
        <v>323</v>
      </c>
      <c r="H12" s="68">
        <f>'over view'!H51</f>
        <v>185</v>
      </c>
      <c r="I12" s="49">
        <f>'over view'!I51</f>
        <v>11501.720000000001</v>
      </c>
      <c r="J12" s="49">
        <f>'over view'!J51</f>
        <v>10888.39</v>
      </c>
      <c r="K12" s="68">
        <f>'over view'!K51</f>
        <v>215</v>
      </c>
      <c r="L12" s="50">
        <f>'over view'!L51</f>
        <v>613.33000000000004</v>
      </c>
      <c r="M12" s="17">
        <f t="shared" ref="M12" si="4">F12/H12</f>
        <v>196.59124324324324</v>
      </c>
      <c r="N12" s="48">
        <f t="shared" ref="N12" si="5">I12/H12</f>
        <v>62.171459459459463</v>
      </c>
    </row>
    <row r="13" spans="1:17" x14ac:dyDescent="0.25">
      <c r="A13" s="8">
        <v>705</v>
      </c>
      <c r="B13" s="1" t="s">
        <v>40</v>
      </c>
      <c r="C13" s="8">
        <v>70</v>
      </c>
      <c r="D13" s="1" t="s">
        <v>10</v>
      </c>
      <c r="E13" s="9" t="s">
        <v>14</v>
      </c>
      <c r="F13" s="17">
        <f>'over view'!F65</f>
        <v>13362</v>
      </c>
      <c r="G13" s="49">
        <f>'over view'!G64</f>
        <v>231.5</v>
      </c>
      <c r="H13" s="68">
        <f>'over view'!H65</f>
        <v>87</v>
      </c>
      <c r="I13" s="49">
        <f>'over view'!I65</f>
        <v>6587.51</v>
      </c>
      <c r="J13" s="49">
        <f>'over view'!J65</f>
        <v>6506.2800000000007</v>
      </c>
      <c r="K13" s="68">
        <f>'over view'!K65</f>
        <v>145.5</v>
      </c>
      <c r="L13" s="50">
        <f>'over view'!L65</f>
        <v>81.23</v>
      </c>
      <c r="M13" s="17">
        <f t="shared" si="0"/>
        <v>153.58620689655172</v>
      </c>
      <c r="N13" s="48">
        <f t="shared" si="1"/>
        <v>75.718505747126443</v>
      </c>
    </row>
    <row r="14" spans="1:17" x14ac:dyDescent="0.25">
      <c r="A14" s="8">
        <v>707</v>
      </c>
      <c r="B14" s="1" t="s">
        <v>40</v>
      </c>
      <c r="C14" s="8">
        <v>70</v>
      </c>
      <c r="D14" s="1" t="s">
        <v>10</v>
      </c>
      <c r="E14" s="9" t="s">
        <v>14</v>
      </c>
      <c r="F14" s="17">
        <f>'over view'!F66</f>
        <v>14932.5</v>
      </c>
      <c r="G14" s="49">
        <f>'over view'!G65</f>
        <v>232.5</v>
      </c>
      <c r="H14" s="68">
        <f>'over view'!H66</f>
        <v>90.5</v>
      </c>
      <c r="I14" s="49">
        <f>'over view'!I66</f>
        <v>11258.310000000001</v>
      </c>
      <c r="J14" s="49">
        <f>'over view'!J66</f>
        <v>10690.62</v>
      </c>
      <c r="K14" s="68">
        <f>'over view'!K66</f>
        <v>242.5</v>
      </c>
      <c r="L14" s="50">
        <f>'over view'!L66</f>
        <v>567.69000000000005</v>
      </c>
      <c r="M14" s="17">
        <f t="shared" si="0"/>
        <v>165</v>
      </c>
      <c r="N14" s="48">
        <f t="shared" si="1"/>
        <v>124.40121546961328</v>
      </c>
    </row>
    <row r="15" spans="1:17" x14ac:dyDescent="0.25">
      <c r="A15" s="8">
        <v>709</v>
      </c>
      <c r="B15" s="1" t="s">
        <v>40</v>
      </c>
      <c r="C15" s="8">
        <v>70</v>
      </c>
      <c r="D15" s="1" t="s">
        <v>10</v>
      </c>
      <c r="E15" s="9" t="s">
        <v>43</v>
      </c>
      <c r="F15" s="17">
        <f>'over view'!F67</f>
        <v>23230.880000000001</v>
      </c>
      <c r="G15" s="49">
        <f>'over view'!G66</f>
        <v>333</v>
      </c>
      <c r="H15" s="68">
        <f>'over view'!H67</f>
        <v>153</v>
      </c>
      <c r="I15" s="49">
        <f>'over view'!I67</f>
        <v>9132.27</v>
      </c>
      <c r="J15" s="49">
        <f>'over view'!J67</f>
        <v>8991.02</v>
      </c>
      <c r="K15" s="68">
        <f>'over view'!K67</f>
        <v>206.5</v>
      </c>
      <c r="L15" s="50">
        <f>'over view'!L67</f>
        <v>141.25</v>
      </c>
      <c r="M15" s="17">
        <f t="shared" si="0"/>
        <v>151.83581699346405</v>
      </c>
      <c r="N15" s="48">
        <f t="shared" si="1"/>
        <v>59.688039215686274</v>
      </c>
    </row>
    <row r="16" spans="1:17" x14ac:dyDescent="0.25">
      <c r="A16" s="8">
        <v>759</v>
      </c>
      <c r="B16" s="1" t="s">
        <v>40</v>
      </c>
      <c r="C16" s="8">
        <v>75</v>
      </c>
      <c r="D16" s="1" t="s">
        <v>10</v>
      </c>
      <c r="E16" s="9" t="s">
        <v>44</v>
      </c>
      <c r="F16" s="17">
        <f>'over view'!F68</f>
        <v>16311.38</v>
      </c>
      <c r="G16" s="49">
        <f>'over view'!G67</f>
        <v>359.5</v>
      </c>
      <c r="H16" s="68">
        <f>'over view'!H68</f>
        <v>85.5</v>
      </c>
      <c r="I16" s="49">
        <f>'over view'!I68</f>
        <v>5365.91</v>
      </c>
      <c r="J16" s="49">
        <f>'over view'!J68</f>
        <v>5235.9799999999996</v>
      </c>
      <c r="K16" s="68">
        <f>'over view'!K68</f>
        <v>121</v>
      </c>
      <c r="L16" s="50">
        <f>'over view'!L68</f>
        <v>129.93</v>
      </c>
      <c r="M16" s="17">
        <f t="shared" si="0"/>
        <v>190.77637426900583</v>
      </c>
      <c r="N16" s="48">
        <f t="shared" si="1"/>
        <v>62.759181286549705</v>
      </c>
    </row>
    <row r="17" spans="1:14" x14ac:dyDescent="0.25">
      <c r="A17" s="8">
        <v>802</v>
      </c>
      <c r="B17" s="1" t="s">
        <v>40</v>
      </c>
      <c r="C17" s="8">
        <v>80</v>
      </c>
      <c r="D17" s="1" t="s">
        <v>10</v>
      </c>
      <c r="E17" s="9" t="s">
        <v>16</v>
      </c>
      <c r="F17" s="17">
        <f>'over view'!F69</f>
        <v>11402</v>
      </c>
      <c r="G17" s="49">
        <f>'over view'!G68</f>
        <v>206.5</v>
      </c>
      <c r="H17" s="68">
        <f>'over view'!H69</f>
        <v>94.5</v>
      </c>
      <c r="I17" s="49">
        <f>'over view'!I69</f>
        <v>6472.72</v>
      </c>
      <c r="J17" s="49">
        <f>'over view'!J69</f>
        <v>6089.17</v>
      </c>
      <c r="K17" s="68">
        <f>'over view'!K69</f>
        <v>145.5</v>
      </c>
      <c r="L17" s="50">
        <f>'over view'!L69</f>
        <v>383.55</v>
      </c>
      <c r="M17" s="17">
        <f t="shared" si="0"/>
        <v>120.65608465608466</v>
      </c>
      <c r="N17" s="48">
        <f t="shared" si="1"/>
        <v>68.494391534391539</v>
      </c>
    </row>
    <row r="18" spans="1:14" x14ac:dyDescent="0.25">
      <c r="A18" s="55">
        <v>807</v>
      </c>
      <c r="B18" s="56" t="s">
        <v>40</v>
      </c>
      <c r="C18" s="55">
        <v>80</v>
      </c>
      <c r="D18" s="56" t="s">
        <v>10</v>
      </c>
      <c r="E18" s="9" t="s">
        <v>16</v>
      </c>
      <c r="F18" s="17">
        <f>'over view'!F70</f>
        <v>19893.099999999999</v>
      </c>
      <c r="G18" s="49">
        <f>'over view'!G69</f>
        <v>240</v>
      </c>
      <c r="H18" s="68">
        <f>'over view'!H70</f>
        <v>148</v>
      </c>
      <c r="I18" s="49">
        <f>'over view'!I70</f>
        <v>8504.2099999999991</v>
      </c>
      <c r="J18" s="49">
        <f>'over view'!J70</f>
        <v>8475.23</v>
      </c>
      <c r="K18" s="68">
        <f>'over view'!K70</f>
        <v>198</v>
      </c>
      <c r="L18" s="50">
        <f>'over view'!L70</f>
        <v>28.98</v>
      </c>
      <c r="M18" s="17">
        <f t="shared" ref="M18" si="6">F18/H18</f>
        <v>134.41283783783783</v>
      </c>
      <c r="N18" s="48">
        <f t="shared" ref="N18" si="7">I18/H18</f>
        <v>57.460878378378375</v>
      </c>
    </row>
    <row r="19" spans="1:14" x14ac:dyDescent="0.25">
      <c r="A19" s="1"/>
      <c r="B19" s="1"/>
      <c r="C19" s="1"/>
      <c r="D19" s="1"/>
      <c r="E19" s="2" t="s">
        <v>49</v>
      </c>
      <c r="F19" s="19">
        <f t="shared" ref="F19:L19" si="8">SUM(F3:F17)</f>
        <v>346120.62</v>
      </c>
      <c r="G19" s="54">
        <f t="shared" si="8"/>
        <v>4381</v>
      </c>
      <c r="H19" s="68">
        <f t="shared" si="8"/>
        <v>1826.5</v>
      </c>
      <c r="I19" s="58">
        <f t="shared" si="8"/>
        <v>143249.29999999999</v>
      </c>
      <c r="J19" s="58">
        <f t="shared" si="8"/>
        <v>128236.04999999999</v>
      </c>
      <c r="K19" s="74">
        <f t="shared" si="8"/>
        <v>2717</v>
      </c>
      <c r="L19" s="59">
        <f t="shared" si="8"/>
        <v>15013.25</v>
      </c>
      <c r="M19" s="17">
        <f t="shared" si="0"/>
        <v>189.49938133041334</v>
      </c>
      <c r="N19" s="48">
        <f t="shared" si="1"/>
        <v>78.42830550232685</v>
      </c>
    </row>
  </sheetData>
  <protectedRanges>
    <protectedRange password="C94F" sqref="A8:A9" name="Range1" securityDescriptor="O:WDG:WDD:(A;;CC;;;S-1-5-21-2914716843-1930915722-3698159138-1133)(A;;CC;;;S-1-5-21-2914716843-1930915722-3698159138-1132)"/>
    <protectedRange password="C94F" sqref="C8:C9" name="Range1_1" securityDescriptor="O:WDG:WDD:(A;;CC;;;S-1-5-21-2914716843-1930915722-3698159138-1133)(A;;CC;;;S-1-5-21-2914716843-1930915722-3698159138-1132)"/>
    <protectedRange password="C94F" sqref="E8:E9" name="Range1_2" securityDescriptor="O:WDG:WDD:(A;;CC;;;S-1-5-21-2914716843-1930915722-3698159138-1133)(A;;CC;;;S-1-5-21-2914716843-1930915722-3698159138-1132)"/>
    <protectedRange password="C94F" sqref="C10:C12 A10:A12" name="Range1_3" securityDescriptor="O:WDG:WDD:(A;;CC;;;S-1-5-21-2914716843-1930915722-3698159138-1133)(A;;CC;;;S-1-5-21-2914716843-1930915722-3698159138-1132)"/>
    <protectedRange password="C94F" sqref="E10:E12" name="Range1_4" securityDescriptor="O:WDG:WDD:(A;;CC;;;S-1-5-21-2914716843-1930915722-3698159138-1133)(A;;CC;;;S-1-5-21-2914716843-1930915722-3698159138-1132)"/>
    <protectedRange password="C94F" sqref="C13:C18 A13:A18 E13:E18" name="Range1_5" securityDescriptor="O:WDG:WDD:(A;;CC;;;S-1-5-21-2914716843-1930915722-3698159138-1133)(A;;CC;;;S-1-5-21-2914716843-1930915722-3698159138-1132)"/>
    <protectedRange password="C94F" sqref="A3 E3 C3" name="Range1_6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N7" sqref="N7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9" max="9" width="17.140625" style="25" customWidth="1"/>
    <col min="10" max="10" width="13.42578125" style="25" customWidth="1"/>
    <col min="11" max="11" width="9.140625" style="26"/>
    <col min="12" max="12" width="13.7109375" style="25" customWidth="1"/>
    <col min="13" max="13" width="20.28515625" style="25" customWidth="1"/>
    <col min="14" max="14" width="12.7109375" customWidth="1"/>
  </cols>
  <sheetData>
    <row r="1" spans="1:14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35"/>
      <c r="H1" s="135"/>
      <c r="I1" s="135"/>
      <c r="J1" s="135"/>
      <c r="K1" s="135"/>
      <c r="L1" s="136"/>
      <c r="M1" s="63"/>
    </row>
    <row r="2" spans="1:14" ht="30" x14ac:dyDescent="0.25">
      <c r="A2" s="138"/>
      <c r="B2" s="132"/>
      <c r="C2" s="132"/>
      <c r="D2" s="132"/>
      <c r="E2" s="134"/>
      <c r="F2" s="13" t="s">
        <v>50</v>
      </c>
      <c r="G2" s="65" t="s">
        <v>51</v>
      </c>
      <c r="H2" s="66" t="s">
        <v>52</v>
      </c>
      <c r="I2" s="51" t="s">
        <v>53</v>
      </c>
      <c r="J2" s="51" t="s">
        <v>54</v>
      </c>
      <c r="K2" s="66" t="s">
        <v>55</v>
      </c>
      <c r="L2" s="52" t="s">
        <v>56</v>
      </c>
      <c r="M2" s="64" t="s">
        <v>61</v>
      </c>
      <c r="N2" s="31" t="s">
        <v>62</v>
      </c>
    </row>
    <row r="3" spans="1:14" x14ac:dyDescent="0.25">
      <c r="A3" s="1">
        <v>908</v>
      </c>
      <c r="B3" s="1" t="s">
        <v>5</v>
      </c>
      <c r="C3" s="1">
        <v>90</v>
      </c>
      <c r="D3" s="1" t="s">
        <v>10</v>
      </c>
      <c r="E3" s="2" t="s">
        <v>17</v>
      </c>
      <c r="F3" s="17">
        <f>'over view'!F17</f>
        <v>35168.5</v>
      </c>
      <c r="G3" s="49">
        <f>'over view'!G16</f>
        <v>342.5</v>
      </c>
      <c r="H3" s="62">
        <f>'over view'!H17</f>
        <v>210.5</v>
      </c>
      <c r="I3" s="49">
        <f>'over view'!I17</f>
        <v>10706.970000000001</v>
      </c>
      <c r="J3" s="49">
        <f>'over view'!J17</f>
        <v>10617.59</v>
      </c>
      <c r="K3" s="62">
        <f>'over view'!K17</f>
        <v>233</v>
      </c>
      <c r="L3" s="50">
        <f>'over view'!L17</f>
        <v>89.38</v>
      </c>
      <c r="M3" s="63">
        <f>F3/H3</f>
        <v>167.07125890736341</v>
      </c>
      <c r="N3" s="35">
        <f>I3/H3</f>
        <v>50.86446555819478</v>
      </c>
    </row>
    <row r="4" spans="1:14" x14ac:dyDescent="0.25">
      <c r="A4" s="8">
        <v>900</v>
      </c>
      <c r="B4" s="1" t="s">
        <v>23</v>
      </c>
      <c r="C4" s="8">
        <v>90</v>
      </c>
      <c r="D4" s="1" t="s">
        <v>10</v>
      </c>
      <c r="E4" s="10" t="s">
        <v>30</v>
      </c>
      <c r="F4" s="17">
        <f>'over view'!F35</f>
        <v>35161.1</v>
      </c>
      <c r="G4" s="49">
        <f>'over view'!G34</f>
        <v>378.5</v>
      </c>
      <c r="H4" s="62">
        <f>'over view'!H35</f>
        <v>121.5</v>
      </c>
      <c r="I4" s="49">
        <f>'over view'!I35</f>
        <v>19635.89</v>
      </c>
      <c r="J4" s="49">
        <f>'over view'!J35</f>
        <v>13720.2</v>
      </c>
      <c r="K4" s="62">
        <f>'over view'!K35</f>
        <v>267</v>
      </c>
      <c r="L4" s="50">
        <f>'over view'!L35</f>
        <v>5915.69</v>
      </c>
      <c r="M4" s="63">
        <f>F4/H4</f>
        <v>289.39176954732511</v>
      </c>
      <c r="N4" s="35">
        <f>I4/H4</f>
        <v>161.61226337448559</v>
      </c>
    </row>
    <row r="5" spans="1:14" x14ac:dyDescent="0.25">
      <c r="A5" s="8">
        <v>902</v>
      </c>
      <c r="B5" s="1" t="s">
        <v>34</v>
      </c>
      <c r="C5" s="8">
        <v>90</v>
      </c>
      <c r="D5" s="1" t="s">
        <v>10</v>
      </c>
      <c r="E5" s="9" t="s">
        <v>45</v>
      </c>
      <c r="F5" s="17">
        <f>'over view'!F52</f>
        <v>29460.75</v>
      </c>
      <c r="G5" s="49" t="e">
        <f>'over view'!#REF!</f>
        <v>#REF!</v>
      </c>
      <c r="H5" s="62">
        <f>'over view'!H52</f>
        <v>145</v>
      </c>
      <c r="I5" s="49">
        <f>'over view'!I52</f>
        <v>13315.779999999999</v>
      </c>
      <c r="J5" s="49">
        <f>'over view'!J52</f>
        <v>11565.3</v>
      </c>
      <c r="K5" s="62">
        <f>'over view'!K52</f>
        <v>203.5</v>
      </c>
      <c r="L5" s="50">
        <f>'over view'!L52</f>
        <v>1750.48</v>
      </c>
      <c r="M5" s="63">
        <f>F5/H5</f>
        <v>203.17758620689656</v>
      </c>
      <c r="N5" s="35">
        <f>I5/H5</f>
        <v>91.832965517241377</v>
      </c>
    </row>
    <row r="6" spans="1:14" x14ac:dyDescent="0.25">
      <c r="A6" s="8">
        <v>901</v>
      </c>
      <c r="B6" s="1" t="s">
        <v>48</v>
      </c>
      <c r="C6" s="8">
        <v>90</v>
      </c>
      <c r="D6" s="1" t="s">
        <v>10</v>
      </c>
      <c r="E6" s="9" t="s">
        <v>45</v>
      </c>
      <c r="F6" s="17">
        <f>'over view'!F82</f>
        <v>30745</v>
      </c>
      <c r="G6" s="49">
        <f>'over view'!G79</f>
        <v>266</v>
      </c>
      <c r="H6" s="62">
        <f>'over view'!H82</f>
        <v>124</v>
      </c>
      <c r="I6" s="49">
        <f>'over view'!I82</f>
        <v>10887.28</v>
      </c>
      <c r="J6" s="49">
        <f>'over view'!J82</f>
        <v>10582.74</v>
      </c>
      <c r="K6" s="62">
        <f>'over view'!K82</f>
        <v>210.5</v>
      </c>
      <c r="L6" s="50">
        <f>'over view'!L82</f>
        <v>304.54000000000002</v>
      </c>
      <c r="M6" s="63">
        <f>F6/H6</f>
        <v>247.94354838709677</v>
      </c>
      <c r="N6" s="35">
        <f>I6/H6</f>
        <v>87.800645161290333</v>
      </c>
    </row>
    <row r="7" spans="1:14" x14ac:dyDescent="0.25">
      <c r="A7" s="1"/>
      <c r="B7" s="1"/>
      <c r="C7" s="1"/>
      <c r="D7" s="1"/>
      <c r="E7" s="2" t="s">
        <v>49</v>
      </c>
      <c r="F7" s="19">
        <f t="shared" ref="F7:L7" si="0">SUM(F3:F6)</f>
        <v>130535.35</v>
      </c>
      <c r="G7" s="54" t="e">
        <f t="shared" si="0"/>
        <v>#REF!</v>
      </c>
      <c r="H7" s="60">
        <f t="shared" si="0"/>
        <v>601</v>
      </c>
      <c r="I7" s="58">
        <f t="shared" si="0"/>
        <v>54545.919999999998</v>
      </c>
      <c r="J7" s="58">
        <f t="shared" si="0"/>
        <v>46485.829999999994</v>
      </c>
      <c r="K7" s="61">
        <f t="shared" si="0"/>
        <v>914</v>
      </c>
      <c r="L7" s="59">
        <f t="shared" si="0"/>
        <v>8060.0899999999992</v>
      </c>
      <c r="M7" s="63">
        <f>F7/H7</f>
        <v>217.19692179700499</v>
      </c>
      <c r="N7" s="35">
        <f>I7/H7</f>
        <v>90.758602329450909</v>
      </c>
    </row>
  </sheetData>
  <protectedRanges>
    <protectedRange password="C94F" sqref="A4" name="Range1" securityDescriptor="O:WDG:WDD:(A;;CC;;;S-1-5-21-2914716843-1930915722-3698159138-1133)(A;;CC;;;S-1-5-21-2914716843-1930915722-3698159138-1132)"/>
    <protectedRange password="C94F" sqref="C4" name="Range1_1" securityDescriptor="O:WDG:WDD:(A;;CC;;;S-1-5-21-2914716843-1930915722-3698159138-1133)(A;;CC;;;S-1-5-21-2914716843-1930915722-3698159138-1132)"/>
    <protectedRange password="C94F" sqref="E4" name="Range1_2" securityDescriptor="O:WDG:WDD:(A;;CC;;;S-1-5-21-2914716843-1930915722-3698159138-1133)(A;;CC;;;S-1-5-21-2914716843-1930915722-3698159138-1132)"/>
    <protectedRange password="C94F" sqref="C5 E5 A5" name="Range1_5" securityDescriptor="O:WDG:WDD:(A;;CC;;;S-1-5-21-2914716843-1930915722-3698159138-1133)(A;;CC;;;S-1-5-21-2914716843-1930915722-3698159138-1132)"/>
    <protectedRange password="C94F" sqref="A6 E6 C6" name="Range1_6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M3" sqref="M3:N4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8" max="8" width="9.5703125" style="67" bestFit="1" customWidth="1"/>
    <col min="9" max="9" width="17.140625" style="25" customWidth="1"/>
    <col min="10" max="10" width="13.42578125" style="25" customWidth="1"/>
    <col min="11" max="11" width="9.140625" style="67"/>
    <col min="12" max="12" width="13.7109375" style="25" customWidth="1"/>
    <col min="13" max="13" width="15.85546875" style="25" customWidth="1"/>
    <col min="14" max="14" width="13.28515625" style="25" customWidth="1"/>
  </cols>
  <sheetData>
    <row r="1" spans="1:17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7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70" t="s">
        <v>52</v>
      </c>
      <c r="I2" s="16" t="s">
        <v>53</v>
      </c>
      <c r="J2" s="16" t="s">
        <v>54</v>
      </c>
      <c r="K2" s="70" t="s">
        <v>55</v>
      </c>
      <c r="L2" s="27" t="s">
        <v>56</v>
      </c>
      <c r="M2" s="41" t="s">
        <v>61</v>
      </c>
      <c r="N2" s="47" t="s">
        <v>62</v>
      </c>
      <c r="O2" s="31" t="s">
        <v>1</v>
      </c>
      <c r="P2" s="31" t="s">
        <v>60</v>
      </c>
      <c r="Q2" s="31" t="s">
        <v>64</v>
      </c>
    </row>
    <row r="3" spans="1:17" x14ac:dyDescent="0.25">
      <c r="A3" s="1">
        <v>1209</v>
      </c>
      <c r="B3" s="1" t="s">
        <v>5</v>
      </c>
      <c r="C3" s="1">
        <v>120</v>
      </c>
      <c r="D3" s="1" t="s">
        <v>18</v>
      </c>
      <c r="E3" s="2" t="s">
        <v>19</v>
      </c>
      <c r="F3" s="17">
        <f>'over view'!F18</f>
        <v>31953.5</v>
      </c>
      <c r="G3" s="49">
        <f>'over view'!G17</f>
        <v>443.5</v>
      </c>
      <c r="H3" s="68">
        <f>'over view'!H18</f>
        <v>78.5</v>
      </c>
      <c r="I3" s="49">
        <f>'over view'!I18</f>
        <v>9822.6999999999989</v>
      </c>
      <c r="J3" s="49">
        <f>'over view'!J18</f>
        <v>9736.869999999999</v>
      </c>
      <c r="K3" s="68">
        <f>'over view'!K18</f>
        <v>243</v>
      </c>
      <c r="L3" s="49">
        <f>'over view'!L18</f>
        <v>85.83</v>
      </c>
      <c r="M3" s="17">
        <f>F3/H3</f>
        <v>407.05095541401272</v>
      </c>
      <c r="N3" s="48">
        <f>I3/H3</f>
        <v>125.12993630573247</v>
      </c>
      <c r="O3" s="33" t="s">
        <v>5</v>
      </c>
      <c r="P3" s="35">
        <f>AVERAGE(M3:M4)</f>
        <v>397.08375991559535</v>
      </c>
      <c r="Q3" s="35">
        <f>AVERAGE(N3:N4)</f>
        <v>133.07447735532023</v>
      </c>
    </row>
    <row r="4" spans="1:17" x14ac:dyDescent="0.25">
      <c r="A4" s="1">
        <v>1215</v>
      </c>
      <c r="B4" s="1" t="s">
        <v>5</v>
      </c>
      <c r="C4" s="1">
        <v>120</v>
      </c>
      <c r="D4" s="1" t="s">
        <v>18</v>
      </c>
      <c r="E4" s="2" t="s">
        <v>19</v>
      </c>
      <c r="F4" s="17">
        <f>'over view'!F19</f>
        <v>31550</v>
      </c>
      <c r="G4" s="49">
        <f>'over view'!G18</f>
        <v>321.5</v>
      </c>
      <c r="H4" s="68">
        <f>'over view'!H19</f>
        <v>81.5</v>
      </c>
      <c r="I4" s="49">
        <f>'over view'!I19</f>
        <v>11493.05</v>
      </c>
      <c r="J4" s="49">
        <f>'over view'!J19</f>
        <v>10177.93</v>
      </c>
      <c r="K4" s="68">
        <f>'over view'!K19</f>
        <v>244.5</v>
      </c>
      <c r="L4" s="49">
        <f>'over view'!L19</f>
        <v>1315.1200000000001</v>
      </c>
      <c r="M4" s="17">
        <f>F4/H4</f>
        <v>387.11656441717793</v>
      </c>
      <c r="N4" s="48">
        <f>I4/H4</f>
        <v>141.01901840490797</v>
      </c>
      <c r="O4" s="33" t="s">
        <v>23</v>
      </c>
      <c r="P4" s="35">
        <f>AVERAGE(M5)</f>
        <v>316.30902654867253</v>
      </c>
      <c r="Q4" s="35">
        <f>N5</f>
        <v>116.64274336283185</v>
      </c>
    </row>
    <row r="5" spans="1:17" x14ac:dyDescent="0.25">
      <c r="A5" s="8">
        <v>1216</v>
      </c>
      <c r="B5" s="1" t="s">
        <v>23</v>
      </c>
      <c r="C5" s="8">
        <v>120</v>
      </c>
      <c r="D5" s="1" t="s">
        <v>18</v>
      </c>
      <c r="E5" s="9" t="s">
        <v>19</v>
      </c>
      <c r="F5" s="17">
        <f>'over view'!F36</f>
        <v>35742.92</v>
      </c>
      <c r="G5" s="49">
        <f>'over view'!G35</f>
        <v>388.5</v>
      </c>
      <c r="H5" s="68">
        <f>'over view'!H36</f>
        <v>113</v>
      </c>
      <c r="I5" s="49">
        <f>'over view'!I36</f>
        <v>13180.63</v>
      </c>
      <c r="J5" s="49">
        <f>'over view'!J36</f>
        <v>11669.12</v>
      </c>
      <c r="K5" s="68">
        <f>'over view'!K36</f>
        <v>237.5</v>
      </c>
      <c r="L5" s="50">
        <f>'over view'!L36</f>
        <v>1511.51</v>
      </c>
      <c r="M5" s="17">
        <f t="shared" ref="M5:M9" si="0">F5/H5</f>
        <v>316.30902654867253</v>
      </c>
      <c r="N5" s="48">
        <f t="shared" ref="N5:N9" si="1">I5/H5</f>
        <v>116.64274336283185</v>
      </c>
      <c r="O5" s="33" t="s">
        <v>34</v>
      </c>
      <c r="P5" s="35">
        <f>AVERAGE(M6)</f>
        <v>539.33157894736837</v>
      </c>
      <c r="Q5" s="35">
        <f>AVERAGE(N6)</f>
        <v>169.66552631578949</v>
      </c>
    </row>
    <row r="6" spans="1:17" x14ac:dyDescent="0.25">
      <c r="A6" s="8">
        <v>1206</v>
      </c>
      <c r="B6" s="1" t="s">
        <v>34</v>
      </c>
      <c r="C6" s="8">
        <v>120</v>
      </c>
      <c r="D6" s="1" t="s">
        <v>18</v>
      </c>
      <c r="E6" s="9" t="s">
        <v>19</v>
      </c>
      <c r="F6" s="17">
        <f>'over view'!F53</f>
        <v>40989.199999999997</v>
      </c>
      <c r="G6" s="49">
        <f>'over view'!G52</f>
        <v>348.5</v>
      </c>
      <c r="H6" s="68">
        <f>'over view'!H53</f>
        <v>76</v>
      </c>
      <c r="I6" s="49">
        <f>'over view'!I53</f>
        <v>12894.580000000002</v>
      </c>
      <c r="J6" s="49">
        <f>'over view'!J53</f>
        <v>12368.630000000001</v>
      </c>
      <c r="K6" s="68">
        <f>'over view'!K53</f>
        <v>226</v>
      </c>
      <c r="L6" s="50">
        <f>'over view'!L53</f>
        <v>525.95000000000005</v>
      </c>
      <c r="M6" s="17">
        <f t="shared" si="0"/>
        <v>539.33157894736837</v>
      </c>
      <c r="N6" s="48">
        <f t="shared" si="1"/>
        <v>169.66552631578949</v>
      </c>
      <c r="O6" s="33" t="s">
        <v>40</v>
      </c>
      <c r="P6" s="35">
        <f>AVERAGE(M7:M8)</f>
        <v>258.96935959864243</v>
      </c>
      <c r="Q6" s="35">
        <f>AVERAGE(N7:N8)</f>
        <v>124.09436712409621</v>
      </c>
    </row>
    <row r="7" spans="1:17" x14ac:dyDescent="0.25">
      <c r="A7" s="8">
        <v>1217</v>
      </c>
      <c r="B7" s="1" t="s">
        <v>40</v>
      </c>
      <c r="C7" s="8">
        <v>120</v>
      </c>
      <c r="D7" s="1" t="s">
        <v>18</v>
      </c>
      <c r="E7" s="9" t="s">
        <v>19</v>
      </c>
      <c r="F7" s="17">
        <f>'over view'!F71</f>
        <v>31578.5</v>
      </c>
      <c r="G7" s="49">
        <f>'over view'!G69</f>
        <v>240</v>
      </c>
      <c r="H7" s="68">
        <f>'over view'!H71</f>
        <v>135</v>
      </c>
      <c r="I7" s="49">
        <f>'over view'!I71</f>
        <v>18013.46</v>
      </c>
      <c r="J7" s="49">
        <f>'over view'!J71</f>
        <v>12184.04</v>
      </c>
      <c r="K7" s="68">
        <f>'over view'!K71</f>
        <v>334</v>
      </c>
      <c r="L7" s="50">
        <f>'over view'!L71</f>
        <v>5829.42</v>
      </c>
      <c r="M7" s="17">
        <f t="shared" si="0"/>
        <v>233.9148148148148</v>
      </c>
      <c r="N7" s="48">
        <f t="shared" si="1"/>
        <v>133.43303703703702</v>
      </c>
    </row>
    <row r="8" spans="1:17" x14ac:dyDescent="0.25">
      <c r="A8" s="8">
        <v>1218</v>
      </c>
      <c r="B8" s="1" t="s">
        <v>40</v>
      </c>
      <c r="C8" s="8">
        <v>120</v>
      </c>
      <c r="D8" s="1" t="s">
        <v>18</v>
      </c>
      <c r="E8" s="9" t="s">
        <v>19</v>
      </c>
      <c r="F8" s="17">
        <f>'over view'!F72</f>
        <v>35645</v>
      </c>
      <c r="G8" s="49">
        <f>'over view'!G70</f>
        <v>346</v>
      </c>
      <c r="H8" s="68">
        <f>'over view'!H72</f>
        <v>125.5</v>
      </c>
      <c r="I8" s="49">
        <f>'over view'!I72</f>
        <v>14401.84</v>
      </c>
      <c r="J8" s="49">
        <f>'over view'!J72</f>
        <v>14244.73</v>
      </c>
      <c r="K8" s="68">
        <f>'over view'!K72</f>
        <v>398</v>
      </c>
      <c r="L8" s="50">
        <f>'over view'!L72</f>
        <v>157.11000000000001</v>
      </c>
      <c r="M8" s="17">
        <f t="shared" si="0"/>
        <v>284.02390438247011</v>
      </c>
      <c r="N8" s="48">
        <f t="shared" si="1"/>
        <v>114.75569721115538</v>
      </c>
    </row>
    <row r="9" spans="1:17" x14ac:dyDescent="0.25">
      <c r="A9" s="1"/>
      <c r="B9" s="1"/>
      <c r="C9" s="1"/>
      <c r="D9" s="1"/>
      <c r="E9" s="2" t="s">
        <v>49</v>
      </c>
      <c r="F9" s="19">
        <f t="shared" ref="F9:L9" si="2">SUM(F3:F8)</f>
        <v>207459.12</v>
      </c>
      <c r="G9" s="54">
        <f t="shared" si="2"/>
        <v>2088</v>
      </c>
      <c r="H9" s="68">
        <f t="shared" si="2"/>
        <v>609.5</v>
      </c>
      <c r="I9" s="58">
        <f t="shared" si="2"/>
        <v>79806.259999999995</v>
      </c>
      <c r="J9" s="58">
        <f t="shared" si="2"/>
        <v>70381.320000000007</v>
      </c>
      <c r="K9" s="74">
        <f t="shared" si="2"/>
        <v>1683</v>
      </c>
      <c r="L9" s="59">
        <f t="shared" si="2"/>
        <v>9424.94</v>
      </c>
      <c r="M9" s="17">
        <f t="shared" si="0"/>
        <v>340.37591468416736</v>
      </c>
      <c r="N9" s="48">
        <f t="shared" si="1"/>
        <v>130.93726004922067</v>
      </c>
    </row>
  </sheetData>
  <protectedRanges>
    <protectedRange password="C94F" sqref="A5" name="Range1" securityDescriptor="O:WDG:WDD:(A;;CC;;;S-1-5-21-2914716843-1930915722-3698159138-1133)(A;;CC;;;S-1-5-21-2914716843-1930915722-3698159138-1132)"/>
    <protectedRange password="C94F" sqref="C5" name="Range1_1" securityDescriptor="O:WDG:WDD:(A;;CC;;;S-1-5-21-2914716843-1930915722-3698159138-1133)(A;;CC;;;S-1-5-21-2914716843-1930915722-3698159138-1132)"/>
    <protectedRange password="C94F" sqref="E5" name="Range1_2" securityDescriptor="O:WDG:WDD:(A;;CC;;;S-1-5-21-2914716843-1930915722-3698159138-1133)(A;;CC;;;S-1-5-21-2914716843-1930915722-3698159138-1132)"/>
    <protectedRange password="C94F" sqref="A6 C6" name="Range1_3" securityDescriptor="O:WDG:WDD:(A;;CC;;;S-1-5-21-2914716843-1930915722-3698159138-1133)(A;;CC;;;S-1-5-21-2914716843-1930915722-3698159138-1132)"/>
    <protectedRange password="C94F" sqref="E6" name="Range1_4" securityDescriptor="O:WDG:WDD:(A;;CC;;;S-1-5-21-2914716843-1930915722-3698159138-1133)(A;;CC;;;S-1-5-21-2914716843-1930915722-3698159138-1132)"/>
    <protectedRange password="C94F" sqref="C7:C8 E7:E8 A7:A8" name="Range1_5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scale="9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F7" sqref="F7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9" max="9" width="17.140625" style="25" customWidth="1"/>
    <col min="10" max="10" width="13.42578125" style="25" customWidth="1"/>
    <col min="11" max="11" width="9.140625" style="67"/>
    <col min="12" max="12" width="13.7109375" style="25" customWidth="1"/>
    <col min="13" max="13" width="13.85546875" style="25" customWidth="1"/>
    <col min="14" max="14" width="14.85546875" style="25" customWidth="1"/>
  </cols>
  <sheetData>
    <row r="1" spans="1:17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7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15" t="s">
        <v>52</v>
      </c>
      <c r="I2" s="16" t="s">
        <v>53</v>
      </c>
      <c r="J2" s="16" t="s">
        <v>54</v>
      </c>
      <c r="K2" s="70" t="s">
        <v>55</v>
      </c>
      <c r="L2" s="27" t="s">
        <v>56</v>
      </c>
      <c r="M2" s="41" t="s">
        <v>61</v>
      </c>
      <c r="N2" s="47" t="s">
        <v>62</v>
      </c>
      <c r="O2" s="31" t="s">
        <v>1</v>
      </c>
      <c r="P2" s="31" t="s">
        <v>60</v>
      </c>
      <c r="Q2" s="31" t="s">
        <v>64</v>
      </c>
    </row>
    <row r="3" spans="1:17" x14ac:dyDescent="0.25">
      <c r="A3" s="1">
        <v>1651</v>
      </c>
      <c r="B3" s="1" t="s">
        <v>5</v>
      </c>
      <c r="C3" s="1">
        <v>165</v>
      </c>
      <c r="D3" s="1" t="s">
        <v>18</v>
      </c>
      <c r="E3" s="2" t="s">
        <v>20</v>
      </c>
      <c r="F3" s="17">
        <f>'over view'!F20</f>
        <v>76373.5</v>
      </c>
      <c r="G3" s="49">
        <f>'over view'!G19</f>
        <v>326</v>
      </c>
      <c r="H3" s="62">
        <f>'over view'!H20</f>
        <v>274.5</v>
      </c>
      <c r="I3" s="49">
        <f>'over view'!I20</f>
        <v>13532.57</v>
      </c>
      <c r="J3" s="49">
        <f>'over view'!J20</f>
        <v>13060.41</v>
      </c>
      <c r="K3" s="62">
        <f>'over view'!K20</f>
        <v>326</v>
      </c>
      <c r="L3" s="50">
        <f>'over view'!L20</f>
        <v>472.16</v>
      </c>
      <c r="M3" s="17">
        <f t="shared" ref="M3:M9" si="0">F3/H3</f>
        <v>278.22768670309654</v>
      </c>
      <c r="N3" s="48">
        <f t="shared" ref="N3:N9" si="1">I3/H3</f>
        <v>49.298979963570126</v>
      </c>
      <c r="O3" s="33" t="s">
        <v>5</v>
      </c>
      <c r="P3" s="35">
        <f>AVERAGE(M3)</f>
        <v>278.22768670309654</v>
      </c>
      <c r="Q3" s="35">
        <f>AVERAGE(N3)</f>
        <v>49.298979963570126</v>
      </c>
    </row>
    <row r="4" spans="1:17" x14ac:dyDescent="0.25">
      <c r="A4" s="8">
        <v>1650</v>
      </c>
      <c r="B4" s="1" t="s">
        <v>23</v>
      </c>
      <c r="C4" s="8">
        <v>165</v>
      </c>
      <c r="D4" s="1" t="s">
        <v>18</v>
      </c>
      <c r="E4" s="9" t="s">
        <v>20</v>
      </c>
      <c r="F4" s="17">
        <f>'over view'!F37</f>
        <v>35126.25</v>
      </c>
      <c r="G4" s="49">
        <f>'over view'!G36</f>
        <v>350.5</v>
      </c>
      <c r="H4" s="62">
        <f>'over view'!H37</f>
        <v>105</v>
      </c>
      <c r="I4" s="49">
        <f>'over view'!I37</f>
        <v>14877.52</v>
      </c>
      <c r="J4" s="49">
        <f>'over view'!J37</f>
        <v>14866.08</v>
      </c>
      <c r="K4" s="62">
        <f>'over view'!K37</f>
        <v>298</v>
      </c>
      <c r="L4" s="50">
        <f>'over view'!L37</f>
        <v>11.44</v>
      </c>
      <c r="M4" s="17">
        <f t="shared" si="0"/>
        <v>334.53571428571428</v>
      </c>
      <c r="N4" s="48">
        <f t="shared" si="1"/>
        <v>141.69066666666666</v>
      </c>
      <c r="O4" s="33" t="s">
        <v>23</v>
      </c>
      <c r="P4" s="35">
        <f>AVERAGE(M4:M5)</f>
        <v>374.9994797843666</v>
      </c>
      <c r="Q4" s="35">
        <f>AVERAGE(N4:N5)</f>
        <v>139.39823899371069</v>
      </c>
    </row>
    <row r="5" spans="1:17" x14ac:dyDescent="0.25">
      <c r="A5" s="8">
        <v>1652</v>
      </c>
      <c r="B5" s="1" t="s">
        <v>23</v>
      </c>
      <c r="C5" s="8">
        <v>165</v>
      </c>
      <c r="D5" s="1" t="s">
        <v>18</v>
      </c>
      <c r="E5" s="9" t="s">
        <v>20</v>
      </c>
      <c r="F5" s="17">
        <f>'over view'!F38</f>
        <v>55048.88</v>
      </c>
      <c r="G5" s="49">
        <f>'over view'!G37</f>
        <v>403</v>
      </c>
      <c r="H5" s="62">
        <f>'over view'!H38</f>
        <v>132.5</v>
      </c>
      <c r="I5" s="49">
        <f>'over view'!I38</f>
        <v>18166.52</v>
      </c>
      <c r="J5" s="49">
        <f>'over view'!J38</f>
        <v>17975.13</v>
      </c>
      <c r="K5" s="62">
        <f>'over view'!K38</f>
        <v>404</v>
      </c>
      <c r="L5" s="50">
        <f>'over view'!L38</f>
        <v>191.39</v>
      </c>
      <c r="M5" s="17">
        <f t="shared" si="0"/>
        <v>415.46324528301886</v>
      </c>
      <c r="N5" s="48">
        <f t="shared" si="1"/>
        <v>137.10581132075473</v>
      </c>
      <c r="O5" s="33" t="s">
        <v>40</v>
      </c>
      <c r="P5" s="35">
        <f>AVERAGE(M6:M8)</f>
        <v>413.1482078097697</v>
      </c>
      <c r="Q5" s="35">
        <f>AVERAGE(N6:N8)</f>
        <v>184.16375874654986</v>
      </c>
    </row>
    <row r="6" spans="1:17" x14ac:dyDescent="0.25">
      <c r="A6" s="8">
        <v>1700</v>
      </c>
      <c r="B6" s="1" t="s">
        <v>40</v>
      </c>
      <c r="C6" s="8">
        <v>170</v>
      </c>
      <c r="D6" s="1" t="s">
        <v>18</v>
      </c>
      <c r="E6" s="9" t="s">
        <v>46</v>
      </c>
      <c r="F6" s="17">
        <f>'over view'!F73</f>
        <v>56792</v>
      </c>
      <c r="G6" s="49">
        <f>'over view'!G71</f>
        <v>469</v>
      </c>
      <c r="H6" s="62">
        <f>'over view'!H73</f>
        <v>187</v>
      </c>
      <c r="I6" s="49">
        <f>'over view'!I73</f>
        <v>21669.37</v>
      </c>
      <c r="J6" s="49">
        <f>'over view'!J73</f>
        <v>20751.549999999996</v>
      </c>
      <c r="K6" s="62">
        <f>'over view'!K73</f>
        <v>502.5</v>
      </c>
      <c r="L6" s="50">
        <f>'over view'!L73</f>
        <v>917.82</v>
      </c>
      <c r="M6" s="17">
        <f t="shared" si="0"/>
        <v>303.70053475935828</v>
      </c>
      <c r="N6" s="48">
        <f t="shared" si="1"/>
        <v>115.87898395721925</v>
      </c>
    </row>
    <row r="7" spans="1:17" x14ac:dyDescent="0.25">
      <c r="A7" s="8">
        <v>2005</v>
      </c>
      <c r="B7" s="1" t="s">
        <v>40</v>
      </c>
      <c r="C7" s="8">
        <v>200</v>
      </c>
      <c r="D7" s="1" t="s">
        <v>18</v>
      </c>
      <c r="E7" s="9" t="s">
        <v>47</v>
      </c>
      <c r="F7" s="17">
        <f>'over view'!F74</f>
        <v>13360.5</v>
      </c>
      <c r="G7" s="49">
        <f>'over view'!G72</f>
        <v>523.5</v>
      </c>
      <c r="H7" s="62">
        <f>'over view'!H74</f>
        <v>30</v>
      </c>
      <c r="I7" s="49">
        <f>'over view'!I74</f>
        <v>10114.220000000001</v>
      </c>
      <c r="J7" s="49">
        <f>'over view'!J74</f>
        <v>5196.29</v>
      </c>
      <c r="K7" s="62">
        <f>'over view'!K74</f>
        <v>111</v>
      </c>
      <c r="L7" s="50">
        <f>'over view'!L74</f>
        <v>4917.93</v>
      </c>
      <c r="M7" s="17">
        <f t="shared" si="0"/>
        <v>445.35</v>
      </c>
      <c r="N7" s="48">
        <f t="shared" si="1"/>
        <v>337.14066666666673</v>
      </c>
    </row>
    <row r="8" spans="1:17" x14ac:dyDescent="0.25">
      <c r="A8" s="55">
        <v>2009</v>
      </c>
      <c r="B8" s="56" t="s">
        <v>40</v>
      </c>
      <c r="C8" s="55">
        <v>200</v>
      </c>
      <c r="D8" s="56" t="s">
        <v>18</v>
      </c>
      <c r="E8" s="57" t="s">
        <v>70</v>
      </c>
      <c r="F8" s="17">
        <f>'over view'!F75</f>
        <v>49775</v>
      </c>
      <c r="G8" s="49">
        <f>'over view'!G73</f>
        <v>689.5</v>
      </c>
      <c r="H8" s="62">
        <f>'over view'!H75</f>
        <v>101.5</v>
      </c>
      <c r="I8" s="49">
        <f>'over view'!I75</f>
        <v>10096.370000000001</v>
      </c>
      <c r="J8" s="49">
        <f>'over view'!J75</f>
        <v>8647.69</v>
      </c>
      <c r="K8" s="62">
        <f>'over view'!K75</f>
        <v>227</v>
      </c>
      <c r="L8" s="50">
        <f>'over view'!L75</f>
        <v>1448.6799999999998</v>
      </c>
      <c r="M8" s="17">
        <f t="shared" ref="M8" si="2">F8/H8</f>
        <v>490.39408866995075</v>
      </c>
      <c r="N8" s="48">
        <f t="shared" ref="N8" si="3">I8/H8</f>
        <v>99.471625615763557</v>
      </c>
    </row>
    <row r="9" spans="1:17" x14ac:dyDescent="0.25">
      <c r="A9" s="1"/>
      <c r="B9" s="1"/>
      <c r="C9" s="1"/>
      <c r="D9" s="1"/>
      <c r="E9" s="2" t="s">
        <v>49</v>
      </c>
      <c r="F9" s="19">
        <f t="shared" ref="F9:L9" si="4">SUM(F3:F7)</f>
        <v>236701.13</v>
      </c>
      <c r="G9" s="54">
        <f t="shared" si="4"/>
        <v>2072</v>
      </c>
      <c r="H9" s="60">
        <f>SUM(H3:H7)</f>
        <v>729</v>
      </c>
      <c r="I9" s="58">
        <f t="shared" si="4"/>
        <v>78360.2</v>
      </c>
      <c r="J9" s="58">
        <f t="shared" si="4"/>
        <v>71849.459999999977</v>
      </c>
      <c r="K9" s="74">
        <f t="shared" si="4"/>
        <v>1641.5</v>
      </c>
      <c r="L9" s="59">
        <f t="shared" si="4"/>
        <v>6510.74</v>
      </c>
      <c r="M9" s="17">
        <f t="shared" si="0"/>
        <v>324.69290809327845</v>
      </c>
      <c r="N9" s="48">
        <f t="shared" si="1"/>
        <v>107.48998628257887</v>
      </c>
    </row>
  </sheetData>
  <protectedRanges>
    <protectedRange password="C94F" sqref="A4:A5" name="Range1" securityDescriptor="O:WDG:WDD:(A;;CC;;;S-1-5-21-2914716843-1930915722-3698159138-1133)(A;;CC;;;S-1-5-21-2914716843-1930915722-3698159138-1132)"/>
    <protectedRange password="C94F" sqref="C4:C5" name="Range1_1" securityDescriptor="O:WDG:WDD:(A;;CC;;;S-1-5-21-2914716843-1930915722-3698159138-1133)(A;;CC;;;S-1-5-21-2914716843-1930915722-3698159138-1132)"/>
    <protectedRange password="C94F" sqref="E4:E5" name="Range1_2" securityDescriptor="O:WDG:WDD:(A;;CC;;;S-1-5-21-2914716843-1930915722-3698159138-1133)(A;;CC;;;S-1-5-21-2914716843-1930915722-3698159138-1132)"/>
    <protectedRange password="C94F" sqref="A6:A8 C6:C8 E6:E8" name="Range1_5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selection activeCell="F11" sqref="F11"/>
    </sheetView>
  </sheetViews>
  <sheetFormatPr defaultRowHeight="15" x14ac:dyDescent="0.25"/>
  <cols>
    <col min="1" max="1" width="7.7109375" customWidth="1"/>
    <col min="2" max="2" width="9.140625" customWidth="1"/>
    <col min="3" max="3" width="9.85546875" customWidth="1"/>
    <col min="4" max="4" width="9.5703125" customWidth="1"/>
    <col min="5" max="5" width="19.140625" customWidth="1"/>
    <col min="6" max="6" width="19.42578125" style="25" customWidth="1"/>
    <col min="7" max="7" width="9.140625" hidden="1" customWidth="1"/>
    <col min="9" max="9" width="17.140625" style="25" customWidth="1"/>
    <col min="10" max="10" width="13.42578125" style="25" customWidth="1"/>
    <col min="11" max="11" width="9.140625" style="26"/>
    <col min="12" max="12" width="13.7109375" style="25" customWidth="1"/>
    <col min="13" max="13" width="13.85546875" style="25" customWidth="1"/>
    <col min="14" max="14" width="12" customWidth="1"/>
  </cols>
  <sheetData>
    <row r="1" spans="1:14" x14ac:dyDescent="0.25">
      <c r="A1" s="137" t="s">
        <v>0</v>
      </c>
      <c r="B1" s="139" t="s">
        <v>1</v>
      </c>
      <c r="C1" s="139" t="s">
        <v>2</v>
      </c>
      <c r="D1" s="139" t="s">
        <v>3</v>
      </c>
      <c r="E1" s="140" t="s">
        <v>4</v>
      </c>
      <c r="F1" s="126" t="str">
        <f>'over view'!F1:L1</f>
        <v>Dec</v>
      </c>
      <c r="G1" s="141"/>
      <c r="H1" s="141"/>
      <c r="I1" s="141"/>
      <c r="J1" s="141"/>
      <c r="K1" s="141"/>
      <c r="L1" s="142"/>
    </row>
    <row r="2" spans="1:14" ht="30" x14ac:dyDescent="0.25">
      <c r="A2" s="138"/>
      <c r="B2" s="132"/>
      <c r="C2" s="132"/>
      <c r="D2" s="132"/>
      <c r="E2" s="134"/>
      <c r="F2" s="13" t="s">
        <v>50</v>
      </c>
      <c r="G2" s="14" t="s">
        <v>51</v>
      </c>
      <c r="H2" s="15" t="s">
        <v>52</v>
      </c>
      <c r="I2" s="16" t="s">
        <v>53</v>
      </c>
      <c r="J2" s="16" t="s">
        <v>54</v>
      </c>
      <c r="K2" s="15" t="s">
        <v>55</v>
      </c>
      <c r="L2" s="38" t="s">
        <v>56</v>
      </c>
      <c r="M2" s="41" t="s">
        <v>61</v>
      </c>
      <c r="N2" s="31" t="s">
        <v>62</v>
      </c>
    </row>
    <row r="3" spans="1:14" x14ac:dyDescent="0.25">
      <c r="A3" s="69">
        <v>3003</v>
      </c>
      <c r="B3" s="75" t="s">
        <v>5</v>
      </c>
      <c r="C3" s="75">
        <v>300</v>
      </c>
      <c r="D3" s="75" t="s">
        <v>18</v>
      </c>
      <c r="E3" s="53" t="s">
        <v>67</v>
      </c>
      <c r="F3" s="13">
        <f>'over view'!F21</f>
        <v>0</v>
      </c>
      <c r="G3" s="65"/>
      <c r="H3" s="66">
        <f>'over view'!H21</f>
        <v>0</v>
      </c>
      <c r="I3" s="76">
        <f>'over view'!I21</f>
        <v>1570.81</v>
      </c>
      <c r="J3" s="76">
        <f>'over view'!J21</f>
        <v>1570.81</v>
      </c>
      <c r="K3" s="66">
        <f>'over view'!K21</f>
        <v>41</v>
      </c>
      <c r="L3" s="76">
        <f>'over view'!L21</f>
        <v>0</v>
      </c>
      <c r="M3" s="17">
        <v>0</v>
      </c>
      <c r="N3" s="35">
        <v>0</v>
      </c>
    </row>
    <row r="4" spans="1:14" x14ac:dyDescent="0.25">
      <c r="A4" s="8">
        <v>3000</v>
      </c>
      <c r="B4" s="1" t="s">
        <v>23</v>
      </c>
      <c r="C4" s="8">
        <v>300</v>
      </c>
      <c r="D4" s="1" t="s">
        <v>10</v>
      </c>
      <c r="E4" s="9" t="s">
        <v>31</v>
      </c>
      <c r="F4" s="22">
        <f>'over view'!F39</f>
        <v>13125</v>
      </c>
      <c r="G4" s="77">
        <f>'over view'!G38</f>
        <v>536.5</v>
      </c>
      <c r="H4" s="125">
        <f>'over view'!H39</f>
        <v>1</v>
      </c>
      <c r="I4" s="77">
        <f>'over view'!I39</f>
        <v>16725.199999999997</v>
      </c>
      <c r="J4" s="77">
        <f>'over view'!J39</f>
        <v>2407.75</v>
      </c>
      <c r="K4" s="125">
        <f>'over view'!K39</f>
        <v>63.5</v>
      </c>
      <c r="L4" s="78">
        <f>'over view'!L39</f>
        <v>14317.449999999999</v>
      </c>
      <c r="M4" s="17">
        <f>F4/H4</f>
        <v>13125</v>
      </c>
      <c r="N4" s="35">
        <f>I4/H4</f>
        <v>16725.199999999997</v>
      </c>
    </row>
    <row r="5" spans="1:14" x14ac:dyDescent="0.25">
      <c r="A5" s="8">
        <v>3001</v>
      </c>
      <c r="B5" s="1" t="s">
        <v>23</v>
      </c>
      <c r="C5" s="8">
        <v>300</v>
      </c>
      <c r="D5" s="1" t="s">
        <v>18</v>
      </c>
      <c r="E5" s="9" t="s">
        <v>32</v>
      </c>
      <c r="F5" s="22">
        <f>'over view'!F40</f>
        <v>8200</v>
      </c>
      <c r="G5" s="77">
        <f>'over view'!G39</f>
        <v>64.5</v>
      </c>
      <c r="H5" s="125">
        <f>'over view'!H40</f>
        <v>18</v>
      </c>
      <c r="I5" s="77">
        <f>'over view'!I40</f>
        <v>18704.190000000002</v>
      </c>
      <c r="J5" s="77">
        <f>'over view'!J40</f>
        <v>18028.329999999998</v>
      </c>
      <c r="K5" s="125">
        <f>'over view'!K40</f>
        <v>410.5</v>
      </c>
      <c r="L5" s="78">
        <f>'over view'!L40</f>
        <v>675.86</v>
      </c>
      <c r="M5" s="17">
        <f>F5/H5</f>
        <v>455.55555555555554</v>
      </c>
      <c r="N5" s="35">
        <f>I5/H5</f>
        <v>1039.1216666666669</v>
      </c>
    </row>
    <row r="6" spans="1:14" x14ac:dyDescent="0.25">
      <c r="A6" s="1"/>
      <c r="B6" s="1"/>
      <c r="C6" s="1"/>
      <c r="D6" s="1"/>
      <c r="E6" s="2" t="s">
        <v>49</v>
      </c>
      <c r="F6" s="19">
        <f t="shared" ref="F6:L6" si="0">SUM(F4:F5)</f>
        <v>21325</v>
      </c>
      <c r="G6" s="23">
        <f t="shared" si="0"/>
        <v>601</v>
      </c>
      <c r="H6" s="18">
        <f t="shared" si="0"/>
        <v>19</v>
      </c>
      <c r="I6" s="20">
        <f t="shared" si="0"/>
        <v>35429.39</v>
      </c>
      <c r="J6" s="20">
        <f t="shared" si="0"/>
        <v>20436.079999999998</v>
      </c>
      <c r="K6" s="24">
        <f t="shared" si="0"/>
        <v>474</v>
      </c>
      <c r="L6" s="39">
        <f t="shared" si="0"/>
        <v>14993.31</v>
      </c>
      <c r="M6" s="17">
        <f>F6/H6</f>
        <v>1122.3684210526317</v>
      </c>
      <c r="N6" s="35">
        <f>I6/H6</f>
        <v>1864.7047368421051</v>
      </c>
    </row>
  </sheetData>
  <protectedRanges>
    <protectedRange password="C94F" sqref="A4:A5" name="Range1" securityDescriptor="O:WDG:WDD:(A;;CC;;;S-1-5-21-2914716843-1930915722-3698159138-1133)(A;;CC;;;S-1-5-21-2914716843-1930915722-3698159138-1132)"/>
    <protectedRange password="C94F" sqref="C4:C5" name="Range1_1" securityDescriptor="O:WDG:WDD:(A;;CC;;;S-1-5-21-2914716843-1930915722-3698159138-1133)(A;;CC;;;S-1-5-21-2914716843-1930915722-3698159138-1132)"/>
    <protectedRange password="C94F" sqref="E4:E5" name="Range1_2" securityDescriptor="O:WDG:WDD:(A;;CC;;;S-1-5-21-2914716843-1930915722-3698159138-1133)(A;;CC;;;S-1-5-21-2914716843-1930915722-3698159138-1132)"/>
    <protectedRange password="C94F" sqref="E3" name="Range1_2_1" securityDescriptor="O:WDG:WDD:(A;;CC;;;S-1-5-21-2914716843-1930915722-3698159138-1133)(A;;CC;;;S-1-5-21-2914716843-1930915722-3698159138-1132)"/>
  </protectedRanges>
  <mergeCells count="6">
    <mergeCell ref="F1:L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 view</vt:lpstr>
      <vt:lpstr>BTs</vt:lpstr>
      <vt:lpstr>40 ton</vt:lpstr>
      <vt:lpstr>50-60 ton</vt:lpstr>
      <vt:lpstr>70-80 ton</vt:lpstr>
      <vt:lpstr>90 ton and liebherr at</vt:lpstr>
      <vt:lpstr>120 &amp; 150 ton</vt:lpstr>
      <vt:lpstr>165-200 ton</vt:lpstr>
      <vt:lpstr>300 ton</vt:lpstr>
      <vt:lpstr>350 ton</vt:lpstr>
      <vt:lpstr>550 ton</vt:lpstr>
      <vt:lpstr>Sheet12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Wheeler</dc:creator>
  <cp:lastModifiedBy>David Wheeler</cp:lastModifiedBy>
  <cp:lastPrinted>2012-01-12T15:26:41Z</cp:lastPrinted>
  <dcterms:created xsi:type="dcterms:W3CDTF">2010-04-05T18:35:54Z</dcterms:created>
  <dcterms:modified xsi:type="dcterms:W3CDTF">2012-01-12T15:31:26Z</dcterms:modified>
</cp:coreProperties>
</file>